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5660" yWindow="3480" windowWidth="24460" windowHeight="1624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8" i="1" l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AH67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M67" i="1"/>
  <c r="AD67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L81" i="1"/>
  <c r="AH81" i="1"/>
  <c r="AE81" i="1"/>
  <c r="AF81" i="1"/>
  <c r="AD81" i="1"/>
  <c r="AA81" i="1"/>
  <c r="AB81" i="1"/>
  <c r="Z81" i="1"/>
  <c r="W81" i="1"/>
  <c r="X81" i="1"/>
  <c r="V81" i="1"/>
  <c r="S81" i="1"/>
  <c r="T81" i="1"/>
  <c r="R81" i="1"/>
  <c r="O81" i="1"/>
  <c r="P81" i="1"/>
  <c r="N81" i="1"/>
  <c r="AI80" i="1"/>
  <c r="AJ80" i="1"/>
  <c r="L80" i="1"/>
  <c r="AH80" i="1"/>
  <c r="AE80" i="1"/>
  <c r="AF80" i="1"/>
  <c r="AD80" i="1"/>
  <c r="AA80" i="1"/>
  <c r="AB80" i="1"/>
  <c r="Z80" i="1"/>
  <c r="W80" i="1"/>
  <c r="X80" i="1"/>
  <c r="V80" i="1"/>
  <c r="S80" i="1"/>
  <c r="T80" i="1"/>
  <c r="R80" i="1"/>
  <c r="O80" i="1"/>
  <c r="P80" i="1"/>
  <c r="N80" i="1"/>
  <c r="AI79" i="1"/>
  <c r="AJ79" i="1"/>
  <c r="L79" i="1"/>
  <c r="AH79" i="1"/>
  <c r="AE79" i="1"/>
  <c r="AF79" i="1"/>
  <c r="AD79" i="1"/>
  <c r="AA79" i="1"/>
  <c r="AB79" i="1"/>
  <c r="Z79" i="1"/>
  <c r="W79" i="1"/>
  <c r="X79" i="1"/>
  <c r="V79" i="1"/>
  <c r="S79" i="1"/>
  <c r="T79" i="1"/>
  <c r="R79" i="1"/>
  <c r="O79" i="1"/>
  <c r="P79" i="1"/>
  <c r="N79" i="1"/>
  <c r="AI78" i="1"/>
  <c r="AJ78" i="1"/>
  <c r="L78" i="1"/>
  <c r="AH78" i="1"/>
  <c r="AE78" i="1"/>
  <c r="AF78" i="1"/>
  <c r="AD78" i="1"/>
  <c r="AA78" i="1"/>
  <c r="AB78" i="1"/>
  <c r="Z78" i="1"/>
  <c r="W78" i="1"/>
  <c r="X78" i="1"/>
  <c r="V78" i="1"/>
  <c r="S78" i="1"/>
  <c r="T78" i="1"/>
  <c r="R78" i="1"/>
  <c r="O78" i="1"/>
  <c r="P78" i="1"/>
  <c r="N78" i="1"/>
  <c r="AI77" i="1"/>
  <c r="AJ77" i="1"/>
  <c r="L77" i="1"/>
  <c r="AH77" i="1"/>
  <c r="AE77" i="1"/>
  <c r="AF77" i="1"/>
  <c r="AD77" i="1"/>
  <c r="AA77" i="1"/>
  <c r="AB77" i="1"/>
  <c r="Z77" i="1"/>
  <c r="W77" i="1"/>
  <c r="X77" i="1"/>
  <c r="V77" i="1"/>
  <c r="S77" i="1"/>
  <c r="T77" i="1"/>
  <c r="R77" i="1"/>
  <c r="O77" i="1"/>
  <c r="P77" i="1"/>
  <c r="N77" i="1"/>
  <c r="AI76" i="1"/>
  <c r="AJ76" i="1"/>
  <c r="L76" i="1"/>
  <c r="AH76" i="1"/>
  <c r="AE76" i="1"/>
  <c r="AF76" i="1"/>
  <c r="AD76" i="1"/>
  <c r="AA76" i="1"/>
  <c r="AB76" i="1"/>
  <c r="Z76" i="1"/>
  <c r="W76" i="1"/>
  <c r="X76" i="1"/>
  <c r="V76" i="1"/>
  <c r="S76" i="1"/>
  <c r="T76" i="1"/>
  <c r="R76" i="1"/>
  <c r="O76" i="1"/>
  <c r="P76" i="1"/>
  <c r="N76" i="1"/>
  <c r="AI75" i="1"/>
  <c r="AJ75" i="1"/>
  <c r="L75" i="1"/>
  <c r="AH75" i="1"/>
  <c r="AE75" i="1"/>
  <c r="AF75" i="1"/>
  <c r="AD75" i="1"/>
  <c r="AA75" i="1"/>
  <c r="AB75" i="1"/>
  <c r="Z75" i="1"/>
  <c r="W75" i="1"/>
  <c r="X75" i="1"/>
  <c r="V75" i="1"/>
  <c r="S75" i="1"/>
  <c r="T75" i="1"/>
  <c r="R75" i="1"/>
  <c r="O75" i="1"/>
  <c r="P75" i="1"/>
  <c r="N75" i="1"/>
  <c r="AI74" i="1"/>
  <c r="AJ74" i="1"/>
  <c r="L74" i="1"/>
  <c r="AH74" i="1"/>
  <c r="AE74" i="1"/>
  <c r="AF74" i="1"/>
  <c r="AD74" i="1"/>
  <c r="AA74" i="1"/>
  <c r="AB74" i="1"/>
  <c r="Z74" i="1"/>
  <c r="W74" i="1"/>
  <c r="X74" i="1"/>
  <c r="V74" i="1"/>
  <c r="S74" i="1"/>
  <c r="T74" i="1"/>
  <c r="R74" i="1"/>
  <c r="O74" i="1"/>
  <c r="P74" i="1"/>
  <c r="N74" i="1"/>
  <c r="AI73" i="1"/>
  <c r="AJ73" i="1"/>
  <c r="L73" i="1"/>
  <c r="M73" i="1"/>
  <c r="AH73" i="1"/>
  <c r="AE73" i="1"/>
  <c r="AF73" i="1"/>
  <c r="AD73" i="1"/>
  <c r="AA73" i="1"/>
  <c r="AB73" i="1"/>
  <c r="Z73" i="1"/>
  <c r="W73" i="1"/>
  <c r="X73" i="1"/>
  <c r="V73" i="1"/>
  <c r="S73" i="1"/>
  <c r="T73" i="1"/>
  <c r="R73" i="1"/>
  <c r="O73" i="1"/>
  <c r="P73" i="1"/>
  <c r="N73" i="1"/>
  <c r="AI72" i="1"/>
  <c r="AJ72" i="1"/>
  <c r="L72" i="1"/>
  <c r="M72" i="1"/>
  <c r="AH72" i="1"/>
  <c r="AE72" i="1"/>
  <c r="AF72" i="1"/>
  <c r="AD72" i="1"/>
  <c r="AA72" i="1"/>
  <c r="AB72" i="1"/>
  <c r="Z72" i="1"/>
  <c r="W72" i="1"/>
  <c r="X72" i="1"/>
  <c r="V72" i="1"/>
  <c r="S72" i="1"/>
  <c r="T72" i="1"/>
  <c r="R72" i="1"/>
  <c r="O72" i="1"/>
  <c r="P72" i="1"/>
  <c r="N72" i="1"/>
  <c r="AI71" i="1"/>
  <c r="AJ71" i="1"/>
  <c r="L71" i="1"/>
  <c r="AH71" i="1"/>
  <c r="AE71" i="1"/>
  <c r="AF71" i="1"/>
  <c r="M71" i="1"/>
  <c r="AD71" i="1"/>
  <c r="AA71" i="1"/>
  <c r="AB71" i="1"/>
  <c r="Z71" i="1"/>
  <c r="W71" i="1"/>
  <c r="X71" i="1"/>
  <c r="V71" i="1"/>
  <c r="S71" i="1"/>
  <c r="T71" i="1"/>
  <c r="R71" i="1"/>
  <c r="O71" i="1"/>
  <c r="P71" i="1"/>
  <c r="N71" i="1"/>
  <c r="AI70" i="1"/>
  <c r="AJ70" i="1"/>
  <c r="L70" i="1"/>
  <c r="AH70" i="1"/>
  <c r="AE70" i="1"/>
  <c r="AF70" i="1"/>
  <c r="AD70" i="1"/>
  <c r="AA70" i="1"/>
  <c r="AB70" i="1"/>
  <c r="M70" i="1"/>
  <c r="Z70" i="1"/>
  <c r="W70" i="1"/>
  <c r="X70" i="1"/>
  <c r="V70" i="1"/>
  <c r="S70" i="1"/>
  <c r="T70" i="1"/>
  <c r="R70" i="1"/>
  <c r="O70" i="1"/>
  <c r="P70" i="1"/>
  <c r="N70" i="1"/>
  <c r="AI69" i="1"/>
  <c r="AJ69" i="1"/>
  <c r="L69" i="1"/>
  <c r="AH69" i="1"/>
  <c r="AE69" i="1"/>
  <c r="AF69" i="1"/>
  <c r="AD69" i="1"/>
  <c r="AA69" i="1"/>
  <c r="AB69" i="1"/>
  <c r="Z69" i="1"/>
  <c r="W69" i="1"/>
  <c r="X69" i="1"/>
  <c r="M69" i="1"/>
  <c r="V69" i="1"/>
  <c r="S69" i="1"/>
  <c r="T69" i="1"/>
  <c r="R69" i="1"/>
  <c r="O69" i="1"/>
  <c r="P69" i="1"/>
  <c r="N69" i="1"/>
  <c r="AI68" i="1"/>
  <c r="AJ68" i="1"/>
  <c r="L68" i="1"/>
  <c r="AH68" i="1"/>
  <c r="AE68" i="1"/>
  <c r="AF68" i="1"/>
  <c r="AD68" i="1"/>
  <c r="AA68" i="1"/>
  <c r="AB68" i="1"/>
  <c r="Z68" i="1"/>
  <c r="W68" i="1"/>
  <c r="X68" i="1"/>
  <c r="V68" i="1"/>
  <c r="S68" i="1"/>
  <c r="T68" i="1"/>
  <c r="M68" i="1"/>
  <c r="R68" i="1"/>
  <c r="O68" i="1"/>
  <c r="P68" i="1"/>
  <c r="N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87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78" i="1"/>
  <c r="M94" i="1"/>
  <c r="M89" i="1"/>
  <c r="M83" i="1"/>
  <c r="M99" i="1"/>
  <c r="M92" i="1"/>
  <c r="M76" i="1"/>
  <c r="M86" i="1"/>
  <c r="M81" i="1"/>
  <c r="M77" i="1"/>
  <c r="M75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79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74" i="1"/>
  <c r="M90" i="1"/>
  <c r="M85" i="1"/>
  <c r="M98" i="1"/>
  <c r="M91" i="1"/>
  <c r="M96" i="1"/>
  <c r="M80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84" i="1"/>
  <c r="M82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<sst xmlns="http://schemas.openxmlformats.org/spreadsheetml/2006/main" count="4486" uniqueCount="1232">
  <si>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</si>
  <si>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</si>
  <si>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</si>
  <si>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</si>
  <si>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</si>
  <si>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</si>
  <si>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</si>
  <si>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</si>
  <si>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</si>
  <si>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</si>
  <si>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</si>
  <si>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</si>
  <si>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</si>
  <si>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</si>
  <si>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</si>
  <si>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</si>
  <si>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</si>
  <si>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</si>
  <si>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</si>
  <si>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</si>
  <si>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</si>
  <si>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</si>
  <si>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</si>
  <si>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</si>
  <si>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</si>
  <si>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</si>
  <si>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</si>
  <si>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</si>
  <si>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</si>
  <si>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</si>
  <si>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</si>
  <si>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</si>
  <si>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</si>
  <si>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</si>
  <si>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</si>
  <si>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</si>
  <si>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</si>
  <si>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</si>
  <si>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</si>
  <si>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Scoring: 4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</si>
  <si>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</si>
  <si>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</si>
  <si>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</si>
  <si>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</si>
  <si>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</si>
  <si>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</si>
  <si>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</si>
  <si>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</si>
  <si>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</si>
  <si>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</si>
  <si>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</si>
  <si>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</si>
  <si>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</si>
  <si>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</si>
  <si>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</si>
  <si>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</si>
  <si>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</si>
  <si>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</si>
  <si>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</si>
  <si>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</si>
  <si>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</si>
  <si>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</si>
  <si>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</si>
  <si>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</si>
  <si>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</si>
  <si>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</si>
  <si>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</si>
  <si>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</si>
  <si>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</si>
  <si>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</si>
  <si>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</si>
  <si>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</si>
  <si>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</si>
  <si>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</si>
  <si>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</si>
  <si>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</si>
  <si>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</si>
  <si>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</si>
  <si>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</si>
  <si>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</si>
  <si>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</si>
  <si>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</si>
  <si>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</si>
  <si>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</si>
  <si>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</si>
  <si>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</si>
  <si>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</si>
  <si>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</si>
  <si>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</si>
  <si>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</si>
  <si>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</si>
  <si>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</si>
  <si>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</si>
  <si>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</si>
  <si>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</si>
  <si>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</si>
  <si>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</si>
  <si>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</si>
  <si>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</si>
  <si>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</si>
  <si>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</si>
  <si>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</si>
  <si>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</si>
  <si>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</si>
  <si>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</si>
  <si>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</si>
  <si>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</si>
  <si>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</si>
  <si>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</si>
  <si>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</si>
  <si>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</si>
  <si>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</si>
  <si>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</si>
  <si>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</si>
  <si>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</si>
  <si>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</si>
  <si>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</si>
  <si>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</si>
  <si>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</si>
  <si>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</si>
  <si>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</si>
  <si>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</si>
  <si>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</si>
  <si>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</si>
  <si>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</si>
  <si>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</si>
  <si>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</si>
  <si>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</si>
  <si>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</si>
  <si>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</si>
  <si>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</si>
  <si>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</si>
  <si>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</si>
  <si>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</si>
  <si>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</si>
  <si>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</si>
  <si>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</si>
  <si>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</si>
  <si>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</si>
  <si>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</si>
  <si>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</si>
  <si>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</si>
  <si>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</si>
  <si>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</si>
  <si>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</si>
  <si>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</si>
  <si>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</si>
  <si>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</si>
  <si>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</si>
  <si>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</si>
  <si>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</si>
  <si>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</si>
  <si>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</si>
  <si>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</si>
  <si>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</si>
  <si>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</si>
  <si>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</si>
  <si>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</si>
  <si>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</si>
  <si>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</si>
  <si>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</si>
  <si>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</si>
  <si>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</si>
  <si>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</si>
  <si>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</si>
  <si>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</si>
  <si>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</si>
  <si>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</si>
  <si>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</si>
  <si>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</si>
  <si>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</si>
  <si>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</si>
  <si>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</si>
  <si>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</si>
  <si>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</si>
  <si>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</si>
  <si>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</si>
  <si>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</si>
  <si>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</si>
  <si>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</si>
  <si>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</si>
  <si>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</si>
  <si>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</si>
  <si>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</si>
  <si>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</si>
  <si>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</si>
  <si>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</si>
  <si>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</si>
  <si>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</si>
  <si>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</si>
  <si>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</si>
  <si>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</si>
  <si>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</si>
  <si>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</si>
  <si>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</si>
  <si>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</si>
  <si>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</si>
  <si>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</si>
  <si>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</si>
  <si>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</si>
  <si>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</si>
  <si>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</si>
  <si>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</si>
  <si>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</si>
  <si>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</si>
  <si>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</si>
  <si>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</si>
  <si>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</si>
  <si>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</si>
  <si>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</si>
  <si>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</si>
  <si>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</si>
  <si>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</si>
  <si>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</si>
  <si>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</si>
  <si>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</si>
  <si>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</si>
  <si>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</si>
  <si>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</si>
  <si>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</si>
  <si>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</si>
  <si>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</si>
  <si>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</si>
  <si>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</si>
  <si>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</si>
  <si>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</si>
  <si>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</si>
  <si>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</si>
  <si>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</si>
  <si>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</si>
  <si>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</si>
  <si>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</si>
  <si>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</si>
  <si>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</si>
  <si>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</si>
  <si>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</si>
  <si>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</si>
  <si>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</si>
  <si>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</si>
  <si>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</si>
  <si>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</si>
  <si>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</si>
  <si>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</si>
  <si>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</si>
  <si>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</si>
  <si>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</si>
  <si>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</si>
  <si>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</si>
  <si>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</si>
  <si>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</si>
  <si>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</si>
  <si>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</si>
  <si>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</si>
  <si>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</si>
  <si>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</si>
  <si>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</si>
  <si>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</si>
  <si>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</si>
  <si>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</si>
  <si>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</si>
  <si>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</si>
  <si>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</si>
  <si>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</si>
  <si>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</si>
  <si>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</si>
  <si>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</si>
  <si>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</si>
  <si>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</si>
  <si>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</si>
  <si>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</si>
  <si>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</si>
  <si>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</si>
  <si>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</si>
  <si>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</si>
  <si>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</si>
  <si>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</si>
  <si>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</si>
  <si>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</si>
  <si>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</si>
  <si>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</si>
  <si>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</si>
  <si>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</si>
  <si>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</si>
  <si>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</si>
  <si>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</si>
  <si>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</si>
  <si>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</si>
  <si>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</si>
  <si>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</si>
  <si>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</si>
  <si>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</si>
  <si>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</si>
  <si>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</si>
  <si>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</si>
  <si>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</si>
  <si>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</si>
  <si>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</si>
  <si>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</si>
  <si>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</si>
  <si>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</si>
  <si>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</si>
  <si>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</si>
  <si>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</si>
  <si>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</si>
  <si>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</si>
  <si>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</si>
  <si>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</si>
  <si>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</si>
  <si>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</si>
  <si>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</si>
  <si>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</si>
  <si>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</si>
  <si>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</si>
  <si>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</si>
  <si>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</si>
  <si>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</si>
  <si>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</si>
  <si>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</si>
  <si>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</si>
  <si>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</si>
  <si>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</si>
  <si>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</si>
  <si>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</si>
  <si>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</si>
  <si>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</si>
  <si>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</si>
  <si>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</si>
  <si>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</si>
  <si>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</si>
  <si>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</si>
  <si>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</si>
  <si>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</si>
  <si>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</si>
  <si>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</si>
  <si>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</si>
  <si>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</si>
  <si>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</si>
  <si>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</si>
  <si>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</si>
  <si>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</si>
  <si>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</si>
  <si>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</si>
  <si>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</si>
  <si>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</si>
  <si>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</si>
  <si>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</si>
  <si>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</si>
  <si>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</si>
  <si>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</si>
  <si>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</si>
  <si>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</si>
  <si>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</si>
  <si>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</si>
  <si>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</si>
  <si>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</si>
  <si>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</si>
  <si>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</si>
  <si>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</si>
  <si>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</si>
  <si>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</si>
  <si>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</si>
  <si>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</si>
  <si>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</si>
  <si>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</si>
  <si>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</si>
  <si>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</si>
  <si>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</si>
  <si>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</si>
  <si>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</si>
  <si>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</si>
  <si>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</si>
  <si>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</si>
  <si>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</si>
  <si>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</si>
  <si>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</si>
  <si>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</si>
  <si>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</si>
  <si>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</si>
  <si>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</si>
  <si>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</si>
  <si>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</si>
  <si>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</si>
  <si>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</si>
  <si>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</si>
  <si>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</si>
  <si>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</si>
  <si>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</si>
  <si>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</si>
  <si>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</si>
  <si>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</si>
  <si>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</si>
  <si>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</si>
  <si>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</si>
  <si>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</si>
  <si>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</si>
  <si>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</si>
  <si>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</si>
  <si>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</si>
  <si>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</si>
  <si>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</si>
  <si>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</si>
  <si>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</si>
  <si>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</si>
  <si>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</si>
  <si>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</si>
  <si>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</si>
  <si>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</si>
  <si>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</si>
  <si>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</si>
  <si>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</si>
  <si>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</si>
  <si>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</si>
  <si>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</si>
  <si>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</si>
  <si>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</si>
  <si>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</si>
  <si>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</si>
  <si>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</si>
  <si>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</si>
  <si>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</si>
  <si>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</si>
  <si>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</si>
  <si>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</si>
  <si>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</si>
  <si>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</si>
  <si>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</si>
  <si>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</si>
  <si>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</si>
  <si>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</si>
  <si>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</si>
  <si>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</si>
  <si>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</si>
  <si>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</si>
  <si>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</si>
  <si>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</si>
  <si>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</si>
  <si>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</si>
  <si>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</si>
  <si>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</si>
  <si>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</si>
  <si>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</si>
  <si>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</si>
  <si>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</si>
  <si>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</si>
  <si>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</si>
  <si>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</si>
  <si>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</si>
  <si>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</si>
  <si>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</si>
  <si>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</si>
  <si>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</si>
  <si>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</si>
  <si>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</si>
  <si>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</si>
  <si>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</si>
  <si>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</si>
  <si>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</si>
  <si>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</si>
  <si>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</si>
  <si>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</si>
  <si>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</si>
  <si>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</si>
  <si>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</si>
  <si>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</si>
  <si>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</si>
  <si>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</si>
  <si>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</si>
  <si>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</si>
  <si>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</si>
  <si>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</si>
  <si>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</si>
  <si>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</si>
  <si>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</si>
  <si>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</si>
  <si>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</si>
  <si>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</si>
  <si>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</si>
  <si>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</si>
  <si>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</si>
  <si>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</si>
  <si>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</si>
  <si>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</si>
  <si>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</si>
  <si>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</si>
  <si>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</si>
  <si>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</si>
  <si>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</si>
  <si>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</si>
  <si>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</si>
  <si>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</si>
  <si>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</si>
  <si>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</si>
  <si>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</si>
  <si>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</si>
  <si>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</si>
  <si>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</si>
  <si>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</si>
  <si>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</si>
  <si>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</si>
  <si>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</si>
  <si>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</si>
  <si>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</si>
  <si>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</si>
  <si>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</si>
  <si>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</si>
  <si>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</si>
  <si>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</si>
  <si>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</si>
  <si>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</si>
  <si>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</si>
  <si>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</si>
  <si>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</si>
  <si>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</si>
  <si>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</si>
  <si>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</si>
  <si>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</si>
  <si>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</si>
  <si>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</si>
  <si>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</si>
  <si>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</si>
  <si>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</si>
  <si>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</si>
  <si>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</si>
  <si>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</si>
  <si>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</si>
  <si>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</si>
  <si>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</si>
  <si>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</si>
  <si>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</si>
  <si>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</si>
  <si>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</si>
  <si>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</si>
  <si>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</si>
  <si>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</si>
  <si>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</si>
  <si>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</si>
  <si>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</si>
  <si>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</si>
  <si>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</si>
  <si>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</si>
  <si>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</si>
  <si>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</si>
  <si>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</si>
  <si>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</si>
  <si>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</si>
  <si>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</si>
  <si>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</si>
  <si>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</si>
  <si>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</si>
  <si>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</si>
  <si>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</si>
  <si>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</si>
  <si>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</si>
  <si>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</si>
  <si>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</si>
  <si>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</si>
  <si>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</si>
  <si>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</si>
  <si>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</si>
  <si>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</si>
  <si>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</si>
  <si>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</si>
  <si>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</si>
  <si>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</si>
  <si>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</si>
  <si>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</si>
  <si>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</si>
  <si>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</si>
  <si>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</si>
  <si>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</si>
  <si>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</si>
  <si>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</si>
  <si>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</si>
  <si>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</si>
  <si>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</si>
  <si>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</si>
  <si>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</si>
  <si>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</si>
  <si>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</si>
  <si>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</si>
  <si>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</si>
  <si>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</si>
  <si>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</si>
  <si>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</si>
  <si>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</si>
  <si>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</si>
  <si>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</si>
  <si>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</si>
  <si>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</si>
  <si>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</si>
  <si>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</si>
  <si>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</si>
  <si>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</si>
  <si>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</si>
  <si>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</si>
  <si>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</si>
  <si>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</si>
  <si>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</si>
  <si>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</si>
  <si>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</si>
  <si>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</si>
  <si>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</si>
  <si>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</si>
  <si>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</si>
  <si>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</si>
  <si>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</si>
  <si>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</si>
  <si>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</si>
  <si>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</si>
  <si>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</si>
  <si>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</si>
  <si>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</si>
  <si>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</si>
  <si>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</si>
  <si>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</si>
  <si>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</si>
  <si>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</si>
  <si>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</si>
  <si>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</si>
  <si>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</si>
  <si>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</si>
  <si>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</si>
  <si>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</si>
  <si>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</si>
  <si>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</si>
  <si>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</si>
  <si>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</si>
  <si>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</si>
  <si>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</si>
  <si>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</si>
  <si>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</si>
  <si>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</si>
  <si>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</si>
  <si>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</si>
  <si>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</si>
  <si>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</si>
  <si>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</si>
  <si>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</si>
  <si>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</si>
  <si>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</si>
  <si>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</si>
  <si>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</si>
  <si>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</si>
  <si>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</si>
  <si>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</si>
  <si>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</si>
  <si>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</si>
  <si>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</si>
  <si>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</si>
  <si>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</si>
  <si>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</si>
  <si>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</si>
  <si>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</si>
  <si>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</si>
  <si>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</si>
  <si>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</si>
  <si>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</si>
  <si>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</si>
  <si>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</si>
  <si>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</si>
  <si>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</si>
  <si>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</si>
  <si>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</si>
  <si>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</si>
  <si>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</si>
  <si>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</si>
  <si>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</si>
  <si>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</si>
  <si>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</si>
  <si>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</si>
  <si>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</si>
  <si>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</si>
  <si>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</si>
  <si>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</si>
  <si>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</si>
  <si>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</si>
  <si>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</si>
  <si>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</si>
  <si>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</si>
  <si>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</si>
  <si>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</si>
  <si>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</si>
  <si>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</si>
  <si>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</si>
  <si>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</si>
  <si>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</si>
  <si>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</si>
  <si>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</si>
  <si>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</si>
  <si>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</si>
  <si>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</si>
  <si>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</si>
  <si>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</si>
  <si>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</si>
  <si>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</si>
  <si>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</si>
  <si>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</si>
  <si>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</si>
  <si>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</si>
  <si>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</si>
  <si>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</si>
  <si>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</si>
  <si>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</si>
  <si>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</si>
  <si>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</si>
  <si>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</si>
  <si>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</si>
  <si>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</si>
  <si>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</si>
  <si>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</si>
  <si>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</si>
  <si>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</si>
  <si>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</si>
  <si>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</si>
  <si>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</si>
  <si>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</si>
  <si>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</si>
  <si>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</si>
  <si>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</si>
  <si>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</si>
  <si>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</si>
  <si>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</si>
  <si>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</si>
  <si>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</si>
  <si>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</si>
  <si>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</si>
  <si>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</si>
  <si>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</si>
  <si>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</si>
  <si>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</si>
  <si>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</si>
  <si>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</si>
  <si>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</si>
  <si>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</si>
  <si>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</si>
  <si>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</si>
  <si>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</si>
  <si>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</si>
  <si>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</si>
  <si>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</si>
  <si>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</si>
  <si>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</si>
  <si>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</si>
  <si>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</si>
  <si>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</si>
  <si>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</si>
  <si>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</si>
  <si>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</si>
  <si>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</si>
  <si>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</si>
  <si>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</si>
  <si>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</si>
  <si>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</si>
  <si>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</si>
  <si>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</si>
  <si>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</si>
  <si>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</si>
  <si>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</si>
  <si>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</si>
  <si>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</si>
  <si>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</si>
  <si>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</si>
  <si>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</si>
  <si>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</si>
  <si>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</si>
  <si>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</si>
  <si>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</si>
  <si>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</si>
  <si>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</si>
  <si>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</si>
  <si>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</si>
  <si>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</si>
  <si>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</si>
  <si>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</si>
  <si>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</si>
  <si>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</si>
  <si>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</si>
  <si>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</si>
  <si>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</si>
  <si>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</si>
  <si>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</si>
  <si>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</si>
  <si>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</si>
  <si>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</si>
  <si>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</si>
  <si>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</si>
  <si>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</si>
  <si>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</si>
  <si>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</si>
  <si>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</si>
  <si>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</si>
  <si>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</si>
  <si>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</si>
  <si>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</si>
  <si>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</si>
  <si>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</si>
  <si>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</si>
  <si>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</si>
  <si>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</si>
  <si>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</si>
  <si>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</si>
  <si>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</si>
  <si>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</si>
  <si>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</si>
  <si>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</si>
  <si>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</si>
  <si>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</si>
  <si>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</si>
  <si>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</si>
  <si>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</si>
  <si>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</si>
  <si>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</si>
  <si>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</si>
  <si>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</si>
  <si>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</si>
  <si>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</si>
  <si>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</si>
  <si>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</si>
  <si>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</si>
  <si>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</si>
  <si>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</si>
  <si>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</si>
  <si>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</si>
  <si>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</si>
  <si>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</si>
  <si>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</si>
  <si>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</si>
  <si>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</si>
  <si>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</si>
  <si>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</si>
  <si>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</si>
  <si>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</si>
  <si>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</si>
  <si>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</si>
  <si>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</si>
  <si>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</si>
  <si>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</si>
  <si>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U9 Girls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</si>
  <si>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</si>
  <si>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</si>
  <si>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</si>
  <si>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</si>
  <si>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</si>
  <si>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</si>
  <si>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</si>
  <si>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</si>
  <si>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</si>
  <si>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</si>
  <si>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</si>
  <si>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</si>
  <si>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</si>
  <si>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</si>
  <si>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</si>
  <si>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Club</t>
  </si>
  <si>
    <t>Pts</t>
  </si>
  <si>
    <t>Team Results</t>
  </si>
  <si>
    <t>Individual Results</t>
  </si>
  <si>
    <t>QUAY-CLARK</t>
  </si>
  <si>
    <t>AMIE</t>
  </si>
  <si>
    <t>D'ESPANGNAC</t>
  </si>
  <si>
    <t>LUCA</t>
  </si>
  <si>
    <t>Bennett</t>
  </si>
  <si>
    <t>Frankie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</si>
  <si>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</si>
  <si>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</si>
  <si>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</si>
  <si>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</si>
  <si>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</si>
  <si>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</si>
  <si>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</si>
  <si>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</si>
  <si>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</si>
  <si>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</si>
  <si>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</si>
  <si>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</si>
  <si>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</si>
  <si>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</si>
  <si>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</si>
  <si>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</si>
  <si>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</si>
  <si>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</si>
  <si>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</si>
  <si>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</si>
  <si>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</si>
  <si>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</si>
  <si>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</si>
  <si>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</si>
  <si>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</si>
  <si>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</si>
  <si>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</si>
  <si>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</si>
  <si>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</si>
  <si>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</si>
  <si>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</si>
  <si>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</si>
  <si>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</si>
  <si>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</si>
  <si>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</si>
  <si>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</si>
  <si>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</si>
  <si>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</si>
  <si>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</si>
  <si>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</si>
  <si>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</si>
  <si>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</si>
  <si>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</si>
  <si>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</si>
  <si>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</si>
  <si>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</si>
  <si>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</si>
  <si>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</si>
  <si>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</si>
  <si>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</si>
  <si>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</si>
  <si>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</si>
  <si>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</si>
  <si>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</si>
  <si>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</si>
  <si>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</si>
  <si>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</si>
  <si>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</si>
  <si>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</si>
  <si>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</si>
  <si>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</si>
  <si>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</si>
  <si>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</si>
  <si>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</si>
  <si>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</si>
  <si>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</si>
  <si>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</si>
  <si>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</si>
  <si>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</si>
  <si>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</si>
  <si>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</si>
  <si>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</si>
  <si>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</si>
  <si>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</si>
  <si>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</si>
  <si>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</si>
  <si>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</si>
  <si>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</si>
  <si>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</si>
  <si>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</si>
  <si>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</si>
  <si>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</si>
  <si>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</si>
  <si>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</si>
  <si>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</si>
  <si>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</si>
  <si>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</si>
  <si>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</si>
  <si>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</si>
  <si>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</si>
  <si>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</si>
  <si>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</si>
  <si>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</si>
  <si>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</si>
  <si>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</si>
  <si>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</si>
  <si>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</si>
  <si>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</si>
  <si>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</si>
  <si>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</si>
  <si>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</si>
  <si>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</si>
  <si>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</si>
  <si>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</si>
  <si>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</si>
  <si>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</si>
  <si>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</si>
  <si>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</si>
  <si>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</si>
  <si>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</si>
  <si>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</si>
  <si>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</si>
  <si>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</si>
  <si>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</si>
  <si>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</si>
  <si>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</si>
  <si>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</si>
  <si>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</si>
  <si>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</si>
  <si>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</si>
  <si>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</si>
  <si>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</si>
  <si>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</si>
  <si>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</si>
  <si>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</si>
  <si>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</si>
  <si>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</si>
  <si>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Gates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</si>
  <si>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</si>
  <si>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</si>
  <si>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</si>
  <si>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</si>
  <si>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</si>
  <si>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</si>
  <si>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</si>
  <si>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</si>
  <si>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</si>
  <si>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</si>
  <si>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</si>
  <si>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</si>
  <si>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</si>
  <si>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</si>
  <si>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</si>
  <si>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</si>
  <si>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</si>
  <si>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</si>
  <si>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</si>
  <si>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</si>
  <si>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</si>
  <si>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</si>
  <si>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</si>
  <si>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</si>
  <si>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</si>
  <si>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</si>
  <si>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</si>
  <si>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</si>
  <si>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</si>
  <si>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</si>
  <si>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</si>
  <si>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</si>
  <si>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</si>
  <si>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</si>
  <si>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</si>
  <si>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</si>
  <si>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</si>
  <si>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</si>
  <si>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</si>
  <si>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</si>
  <si>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Eilliot</t>
  </si>
  <si>
    <t>Drummand James</t>
  </si>
  <si>
    <t xml:space="preserve">Toby </t>
  </si>
  <si>
    <t>Dawe</t>
  </si>
  <si>
    <t>Dargan</t>
  </si>
  <si>
    <t xml:space="preserve">Holly </t>
  </si>
  <si>
    <t>Patterson</t>
  </si>
  <si>
    <t>Kendall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</si>
  <si>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</si>
  <si>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</si>
  <si>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</si>
  <si>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</si>
  <si>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</si>
  <si>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</si>
  <si>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</si>
  <si>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</si>
  <si>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</si>
  <si>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</si>
  <si>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</si>
  <si>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</si>
  <si>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</si>
  <si>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</si>
  <si>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</si>
  <si>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</si>
  <si>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</si>
  <si>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</si>
  <si>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</si>
  <si>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</si>
  <si>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</si>
  <si>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</si>
  <si>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</si>
  <si>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</si>
  <si>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</si>
  <si>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</si>
  <si>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</si>
  <si>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</si>
  <si>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</si>
  <si>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</si>
  <si>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</si>
  <si>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</si>
  <si>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</si>
  <si>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</si>
  <si>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</si>
  <si>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</si>
  <si>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</si>
  <si>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</si>
  <si>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</si>
  <si>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</si>
  <si>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</si>
  <si>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</si>
  <si>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</si>
  <si>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</si>
  <si>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</si>
  <si>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</si>
  <si>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</si>
  <si>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</si>
  <si>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</si>
  <si>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</si>
  <si>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</si>
  <si>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</si>
  <si>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</si>
  <si>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</si>
  <si>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</si>
  <si>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</si>
  <si>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</si>
  <si>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</si>
  <si>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</si>
  <si>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</si>
  <si>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</si>
  <si>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</si>
  <si>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</si>
  <si>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</si>
  <si>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</si>
  <si>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</si>
  <si>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</si>
  <si>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</si>
  <si>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</si>
  <si>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</si>
  <si>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</si>
  <si>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</si>
  <si>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</si>
  <si>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</si>
  <si>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</si>
  <si>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</si>
  <si>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</si>
  <si>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</si>
  <si>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</si>
  <si>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</si>
  <si>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</si>
  <si>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</si>
  <si>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</si>
  <si>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</si>
  <si>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</si>
  <si>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</si>
  <si>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</si>
  <si>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</si>
  <si>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</si>
  <si>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</si>
  <si>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</si>
  <si>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</si>
  <si>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Camberley &amp; District AC (Guest)</t>
  </si>
  <si>
    <t>Dilamore (Guest)</t>
  </si>
  <si>
    <t>Edidiong</t>
  </si>
  <si>
    <t>Umoren (Guest)</t>
  </si>
  <si>
    <t>Rhianna</t>
  </si>
  <si>
    <t>Samways</t>
  </si>
  <si>
    <t>Matyear</t>
  </si>
  <si>
    <t>Molay</t>
  </si>
  <si>
    <t>Sacha</t>
  </si>
  <si>
    <t>Barrass</t>
  </si>
  <si>
    <t>Robert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</si>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</sst>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9" fillId="0" borderId="9" xfId="0" applyFont="1" applyBorder="1" applyProtection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topLeftCell="A993" workbookViewId="0">
      <selection activeCell="D1007" sqref="D1007:D1024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42</v>
      </c>
      <c r="C1" s="30" t="s">
        <v>46</v>
      </c>
      <c r="D1" s="30" t="s">
        <v>43</v>
      </c>
      <c r="E1" s="30" t="s">
        <v>6</v>
      </c>
      <c r="F1" s="65" t="s">
        <v>47</v>
      </c>
      <c r="G1" s="30" t="s">
        <v>10</v>
      </c>
    </row>
    <row r="2" spans="1:10" x14ac:dyDescent="0.2">
      <c r="A2" s="66">
        <v>1</v>
      </c>
      <c r="B2" s="66" t="s">
        <v>48</v>
      </c>
      <c r="C2" s="66" t="s">
        <v>49</v>
      </c>
      <c r="D2" s="66" t="s">
        <v>50</v>
      </c>
      <c r="E2" s="66" t="s">
        <v>51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52</v>
      </c>
      <c r="C3" s="66" t="s">
        <v>53</v>
      </c>
      <c r="D3" s="66" t="s">
        <v>50</v>
      </c>
      <c r="E3" s="66" t="s">
        <v>51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54</v>
      </c>
      <c r="C4" s="66" t="s">
        <v>55</v>
      </c>
      <c r="D4" s="66" t="s">
        <v>50</v>
      </c>
      <c r="E4" s="66" t="s">
        <v>51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56</v>
      </c>
      <c r="C5" s="66" t="s">
        <v>57</v>
      </c>
      <c r="D5" s="66" t="s">
        <v>50</v>
      </c>
      <c r="E5" s="66" t="s">
        <v>58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59</v>
      </c>
      <c r="C6" s="66" t="s">
        <v>60</v>
      </c>
      <c r="D6" s="66" t="s">
        <v>50</v>
      </c>
      <c r="E6" s="66" t="s">
        <v>58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61</v>
      </c>
      <c r="C7" s="66" t="s">
        <v>62</v>
      </c>
      <c r="D7" s="66" t="s">
        <v>50</v>
      </c>
      <c r="E7" s="66" t="s">
        <v>58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54</v>
      </c>
      <c r="C8" s="66" t="s">
        <v>63</v>
      </c>
      <c r="D8" s="66" t="s">
        <v>50</v>
      </c>
      <c r="E8" s="67" t="s">
        <v>58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64</v>
      </c>
      <c r="C9" s="66" t="s">
        <v>65</v>
      </c>
      <c r="D9" s="66" t="s">
        <v>50</v>
      </c>
      <c r="E9" s="66" t="s">
        <v>58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66</v>
      </c>
      <c r="C10" s="66" t="s">
        <v>67</v>
      </c>
      <c r="D10" s="66" t="s">
        <v>50</v>
      </c>
      <c r="E10" s="66" t="s">
        <v>58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68</v>
      </c>
      <c r="C11" s="66" t="s">
        <v>69</v>
      </c>
      <c r="D11" s="66" t="s">
        <v>50</v>
      </c>
      <c r="E11" s="66" t="s">
        <v>58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70</v>
      </c>
      <c r="C12" s="66" t="s">
        <v>71</v>
      </c>
      <c r="D12" s="66" t="s">
        <v>50</v>
      </c>
      <c r="E12" s="66" t="s">
        <v>58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72</v>
      </c>
      <c r="C13" s="66" t="s">
        <v>73</v>
      </c>
      <c r="D13" s="66" t="s">
        <v>50</v>
      </c>
      <c r="E13" s="66" t="s">
        <v>58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74</v>
      </c>
      <c r="C14" s="66" t="s">
        <v>75</v>
      </c>
      <c r="D14" s="66" t="s">
        <v>50</v>
      </c>
      <c r="E14" s="66" t="s">
        <v>58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76</v>
      </c>
      <c r="C15" s="66" t="s">
        <v>77</v>
      </c>
      <c r="D15" s="66" t="s">
        <v>50</v>
      </c>
      <c r="E15" s="66" t="s">
        <v>58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78</v>
      </c>
      <c r="C16" s="66" t="s">
        <v>79</v>
      </c>
      <c r="D16" s="66" t="s">
        <v>50</v>
      </c>
      <c r="E16" s="66" t="s">
        <v>58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80</v>
      </c>
      <c r="C17" s="66" t="s">
        <v>81</v>
      </c>
      <c r="D17" s="66" t="s">
        <v>50</v>
      </c>
      <c r="E17" s="66" t="s">
        <v>58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82</v>
      </c>
      <c r="C18" s="66" t="s">
        <v>83</v>
      </c>
      <c r="D18" s="66" t="s">
        <v>50</v>
      </c>
      <c r="E18" s="66" t="s">
        <v>58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84</v>
      </c>
      <c r="C19" s="66" t="s">
        <v>85</v>
      </c>
      <c r="D19" s="66" t="s">
        <v>50</v>
      </c>
      <c r="E19" s="66" t="s">
        <v>58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86</v>
      </c>
      <c r="C20" s="66" t="s">
        <v>87</v>
      </c>
      <c r="D20" s="66" t="s">
        <v>50</v>
      </c>
      <c r="E20" s="66" t="s">
        <v>58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61</v>
      </c>
      <c r="C21" s="66" t="s">
        <v>87</v>
      </c>
      <c r="D21" s="66" t="s">
        <v>50</v>
      </c>
      <c r="E21" s="66" t="s">
        <v>58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88</v>
      </c>
      <c r="C22" s="66" t="s">
        <v>89</v>
      </c>
      <c r="D22" s="66" t="s">
        <v>50</v>
      </c>
      <c r="E22" s="66" t="s">
        <v>58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90</v>
      </c>
      <c r="C23" s="66" t="s">
        <v>91</v>
      </c>
      <c r="D23" s="66" t="s">
        <v>50</v>
      </c>
      <c r="E23" s="66" t="s">
        <v>58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92</v>
      </c>
      <c r="C24" s="66" t="s">
        <v>93</v>
      </c>
      <c r="D24" s="66" t="s">
        <v>50</v>
      </c>
      <c r="E24" s="66" t="s">
        <v>94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95</v>
      </c>
      <c r="C25" s="66" t="s">
        <v>96</v>
      </c>
      <c r="D25" s="66" t="s">
        <v>50</v>
      </c>
      <c r="E25" s="66" t="s">
        <v>94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97</v>
      </c>
      <c r="C26" s="66" t="s">
        <v>98</v>
      </c>
      <c r="D26" s="66" t="s">
        <v>50</v>
      </c>
      <c r="E26" s="66" t="s">
        <v>94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99</v>
      </c>
      <c r="C27" s="66" t="s">
        <v>100</v>
      </c>
      <c r="D27" s="66" t="s">
        <v>50</v>
      </c>
      <c r="E27" s="66" t="s">
        <v>94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101</v>
      </c>
      <c r="C28" s="66" t="s">
        <v>102</v>
      </c>
      <c r="D28" s="66" t="s">
        <v>50</v>
      </c>
      <c r="E28" s="66" t="s">
        <v>94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52</v>
      </c>
      <c r="C29" s="66" t="s">
        <v>103</v>
      </c>
      <c r="D29" s="66" t="s">
        <v>50</v>
      </c>
      <c r="E29" s="66" t="s">
        <v>94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104</v>
      </c>
      <c r="C30" s="66" t="s">
        <v>103</v>
      </c>
      <c r="D30" s="66" t="s">
        <v>50</v>
      </c>
      <c r="E30" s="66" t="s">
        <v>94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105</v>
      </c>
      <c r="C31" s="66" t="s">
        <v>102</v>
      </c>
      <c r="D31" s="66" t="s">
        <v>50</v>
      </c>
      <c r="E31" s="66" t="s">
        <v>94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106</v>
      </c>
      <c r="C32" s="31" t="s">
        <v>107</v>
      </c>
      <c r="D32" s="31" t="s">
        <v>50</v>
      </c>
      <c r="E32" s="66" t="s">
        <v>94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108</v>
      </c>
      <c r="C33" s="66" t="s">
        <v>109</v>
      </c>
      <c r="D33" s="66" t="s">
        <v>50</v>
      </c>
      <c r="E33" s="66" t="s">
        <v>94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110</v>
      </c>
      <c r="C34" s="66" t="s">
        <v>111</v>
      </c>
      <c r="D34" s="66" t="s">
        <v>50</v>
      </c>
      <c r="E34" s="66" t="s">
        <v>94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112</v>
      </c>
      <c r="C35" s="66" t="s">
        <v>113</v>
      </c>
      <c r="D35" s="66" t="s">
        <v>50</v>
      </c>
      <c r="E35" s="66" t="s">
        <v>94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114</v>
      </c>
      <c r="C36" s="66" t="s">
        <v>115</v>
      </c>
      <c r="D36" s="66" t="s">
        <v>44</v>
      </c>
      <c r="E36" s="66" t="s">
        <v>51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116</v>
      </c>
      <c r="C37" s="66" t="s">
        <v>117</v>
      </c>
      <c r="D37" s="66" t="s">
        <v>44</v>
      </c>
      <c r="E37" s="66" t="s">
        <v>51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118</v>
      </c>
      <c r="C38" s="66" t="s">
        <v>119</v>
      </c>
      <c r="D38" s="66" t="s">
        <v>44</v>
      </c>
      <c r="E38" s="66" t="s">
        <v>51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120</v>
      </c>
      <c r="C39" s="66" t="s">
        <v>121</v>
      </c>
      <c r="D39" s="66" t="s">
        <v>44</v>
      </c>
      <c r="E39" s="66" t="s">
        <v>51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122</v>
      </c>
      <c r="C40" s="66" t="s">
        <v>123</v>
      </c>
      <c r="D40" s="66" t="s">
        <v>44</v>
      </c>
      <c r="E40" s="66" t="s">
        <v>51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124</v>
      </c>
      <c r="C41" s="66" t="s">
        <v>125</v>
      </c>
      <c r="D41" s="66" t="s">
        <v>44</v>
      </c>
      <c r="E41" s="67" t="s">
        <v>51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126</v>
      </c>
      <c r="C42" s="66" t="s">
        <v>127</v>
      </c>
      <c r="D42" s="66" t="s">
        <v>44</v>
      </c>
      <c r="E42" s="66" t="s">
        <v>51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128</v>
      </c>
      <c r="C43" s="66" t="s">
        <v>129</v>
      </c>
      <c r="D43" s="66" t="s">
        <v>44</v>
      </c>
      <c r="E43" s="66" t="s">
        <v>51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85</v>
      </c>
      <c r="C44" s="66" t="s">
        <v>130</v>
      </c>
      <c r="D44" s="66" t="s">
        <v>44</v>
      </c>
      <c r="E44" s="66" t="s">
        <v>51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131</v>
      </c>
      <c r="C45" s="66" t="s">
        <v>132</v>
      </c>
      <c r="D45" s="66" t="s">
        <v>44</v>
      </c>
      <c r="E45" s="66" t="s">
        <v>51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133</v>
      </c>
      <c r="C46" s="66" t="s">
        <v>113</v>
      </c>
      <c r="D46" s="66" t="s">
        <v>44</v>
      </c>
      <c r="E46" s="66" t="s">
        <v>58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134</v>
      </c>
      <c r="C47" s="66" t="s">
        <v>135</v>
      </c>
      <c r="D47" s="66" t="s">
        <v>44</v>
      </c>
      <c r="E47" s="66" t="s">
        <v>58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136</v>
      </c>
      <c r="C48" s="66" t="s">
        <v>137</v>
      </c>
      <c r="D48" s="66" t="s">
        <v>44</v>
      </c>
      <c r="E48" s="66" t="s">
        <v>58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301</v>
      </c>
      <c r="C49" s="66" t="s">
        <v>520</v>
      </c>
      <c r="D49" s="66" t="s">
        <v>44</v>
      </c>
      <c r="E49" s="66" t="s">
        <v>58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139</v>
      </c>
      <c r="C50" s="66" t="s">
        <v>107</v>
      </c>
      <c r="D50" s="66" t="s">
        <v>44</v>
      </c>
      <c r="E50" s="66" t="s">
        <v>58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140</v>
      </c>
      <c r="C51" s="66" t="s">
        <v>141</v>
      </c>
      <c r="D51" s="66" t="s">
        <v>44</v>
      </c>
      <c r="E51" s="66" t="s">
        <v>58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142</v>
      </c>
      <c r="C52" s="66" t="s">
        <v>143</v>
      </c>
      <c r="D52" s="66" t="s">
        <v>44</v>
      </c>
      <c r="E52" s="66" t="s">
        <v>58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131</v>
      </c>
      <c r="C53" s="66" t="s">
        <v>144</v>
      </c>
      <c r="D53" s="66" t="s">
        <v>44</v>
      </c>
      <c r="E53" s="66" t="s">
        <v>58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145</v>
      </c>
      <c r="C54" s="66" t="s">
        <v>53</v>
      </c>
      <c r="D54" s="66" t="s">
        <v>44</v>
      </c>
      <c r="E54" s="66" t="s">
        <v>58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124</v>
      </c>
      <c r="C55" s="66" t="s">
        <v>146</v>
      </c>
      <c r="D55" s="66" t="s">
        <v>44</v>
      </c>
      <c r="E55" s="66" t="s">
        <v>58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147</v>
      </c>
      <c r="C56" s="66" t="s">
        <v>148</v>
      </c>
      <c r="D56" s="66" t="s">
        <v>44</v>
      </c>
      <c r="E56" s="66" t="s">
        <v>58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149</v>
      </c>
      <c r="C57" s="66" t="s">
        <v>150</v>
      </c>
      <c r="D57" s="66" t="s">
        <v>44</v>
      </c>
      <c r="E57" s="66" t="s">
        <v>58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151</v>
      </c>
      <c r="C58" s="66" t="s">
        <v>152</v>
      </c>
      <c r="D58" s="66" t="s">
        <v>44</v>
      </c>
      <c r="E58" s="66" t="s">
        <v>58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153</v>
      </c>
      <c r="C59" s="66" t="s">
        <v>154</v>
      </c>
      <c r="D59" s="66" t="s">
        <v>44</v>
      </c>
      <c r="E59" s="66" t="s">
        <v>58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155</v>
      </c>
      <c r="C60" s="66" t="s">
        <v>156</v>
      </c>
      <c r="D60" s="66" t="s">
        <v>44</v>
      </c>
      <c r="E60" s="66" t="s">
        <v>58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157</v>
      </c>
      <c r="C61" s="66" t="s">
        <v>158</v>
      </c>
      <c r="D61" s="66" t="s">
        <v>44</v>
      </c>
      <c r="E61" s="83" t="s">
        <v>94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159</v>
      </c>
      <c r="C62" s="66" t="s">
        <v>111</v>
      </c>
      <c r="D62" s="66" t="s">
        <v>44</v>
      </c>
      <c r="E62" s="66" t="s">
        <v>94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155</v>
      </c>
      <c r="C63" s="66" t="s">
        <v>160</v>
      </c>
      <c r="D63" s="66" t="s">
        <v>44</v>
      </c>
      <c r="E63" s="66" t="s">
        <v>94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161</v>
      </c>
      <c r="C64" s="66" t="s">
        <v>115</v>
      </c>
      <c r="D64" s="66" t="s">
        <v>44</v>
      </c>
      <c r="E64" s="66" t="s">
        <v>94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162</v>
      </c>
      <c r="C65" s="66" t="s">
        <v>163</v>
      </c>
      <c r="D65" s="66" t="s">
        <v>44</v>
      </c>
      <c r="E65" s="66" t="s">
        <v>94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164</v>
      </c>
      <c r="C66" s="66" t="s">
        <v>165</v>
      </c>
      <c r="D66" s="66" t="s">
        <v>44</v>
      </c>
      <c r="E66" s="66" t="s">
        <v>94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166</v>
      </c>
      <c r="C67" s="66" t="s">
        <v>167</v>
      </c>
      <c r="D67" s="66" t="s">
        <v>44</v>
      </c>
      <c r="E67" s="66" t="s">
        <v>94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85</v>
      </c>
      <c r="C68" s="66" t="s">
        <v>69</v>
      </c>
      <c r="D68" s="66" t="s">
        <v>44</v>
      </c>
      <c r="E68" s="66" t="s">
        <v>94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168</v>
      </c>
      <c r="C69" s="66" t="s">
        <v>169</v>
      </c>
      <c r="D69" s="66" t="s">
        <v>44</v>
      </c>
      <c r="E69" s="66" t="s">
        <v>94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139</v>
      </c>
      <c r="C70" s="66" t="s">
        <v>170</v>
      </c>
      <c r="D70" s="66" t="s">
        <v>44</v>
      </c>
      <c r="E70" s="66" t="s">
        <v>94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171</v>
      </c>
      <c r="C71" s="66" t="s">
        <v>172</v>
      </c>
      <c r="D71" s="66" t="s">
        <v>44</v>
      </c>
      <c r="E71" s="66" t="s">
        <v>94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173</v>
      </c>
      <c r="C72" s="66" t="s">
        <v>174</v>
      </c>
      <c r="D72" s="66" t="s">
        <v>44</v>
      </c>
      <c r="E72" s="66" t="s">
        <v>94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85</v>
      </c>
      <c r="C73" s="66" t="s">
        <v>175</v>
      </c>
      <c r="D73" s="66" t="s">
        <v>44</v>
      </c>
      <c r="E73" s="66" t="s">
        <v>94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176</v>
      </c>
      <c r="C74" s="66" t="s">
        <v>177</v>
      </c>
      <c r="D74" s="66" t="s">
        <v>44</v>
      </c>
      <c r="E74" s="66" t="s">
        <v>94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178</v>
      </c>
      <c r="C75" s="66" t="s">
        <v>179</v>
      </c>
      <c r="D75" s="66" t="s">
        <v>44</v>
      </c>
      <c r="E75" s="66" t="s">
        <v>94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180</v>
      </c>
      <c r="C76" s="66" t="s">
        <v>181</v>
      </c>
      <c r="D76" s="66" t="s">
        <v>44</v>
      </c>
      <c r="E76" s="66" t="s">
        <v>94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182</v>
      </c>
      <c r="C77" s="66" t="s">
        <v>73</v>
      </c>
      <c r="D77" s="66" t="s">
        <v>44</v>
      </c>
      <c r="E77" s="66" t="s">
        <v>183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176</v>
      </c>
      <c r="C78" s="66" t="s">
        <v>93</v>
      </c>
      <c r="D78" s="66" t="s">
        <v>44</v>
      </c>
      <c r="E78" s="66" t="s">
        <v>183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184</v>
      </c>
      <c r="C79" s="66" t="s">
        <v>154</v>
      </c>
      <c r="D79" s="66" t="s">
        <v>44</v>
      </c>
      <c r="E79" s="66" t="s">
        <v>183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185</v>
      </c>
      <c r="C80" s="66" t="s">
        <v>67</v>
      </c>
      <c r="D80" s="66" t="s">
        <v>44</v>
      </c>
      <c r="E80" s="66" t="s">
        <v>183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186</v>
      </c>
      <c r="C81" s="66" t="s">
        <v>148</v>
      </c>
      <c r="D81" s="66" t="s">
        <v>44</v>
      </c>
      <c r="E81" s="66" t="s">
        <v>183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187</v>
      </c>
      <c r="C82" s="66" t="s">
        <v>109</v>
      </c>
      <c r="D82" s="66" t="s">
        <v>44</v>
      </c>
      <c r="E82" s="66" t="s">
        <v>183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128</v>
      </c>
      <c r="C83" s="66" t="s">
        <v>188</v>
      </c>
      <c r="D83" s="66" t="s">
        <v>44</v>
      </c>
      <c r="E83" s="66" t="s">
        <v>183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134</v>
      </c>
      <c r="C84" s="31" t="s">
        <v>876</v>
      </c>
      <c r="D84" s="31" t="s">
        <v>44</v>
      </c>
      <c r="E84" s="31" t="s">
        <v>94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138</v>
      </c>
      <c r="C85" s="66" t="s">
        <v>877</v>
      </c>
      <c r="D85" s="66" t="s">
        <v>44</v>
      </c>
      <c r="E85" s="66" t="s">
        <v>58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61</v>
      </c>
      <c r="C86" s="66" t="s">
        <v>878</v>
      </c>
      <c r="D86" s="66" t="s">
        <v>50</v>
      </c>
      <c r="E86" s="66" t="s">
        <v>51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188</v>
      </c>
      <c r="D87" s="66" t="s">
        <v>44</v>
      </c>
      <c r="E87" s="66" t="s">
        <v>94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528</v>
      </c>
      <c r="C88" s="66" t="s">
        <v>880</v>
      </c>
      <c r="D88" s="66" t="s">
        <v>44</v>
      </c>
      <c r="E88" s="66" t="s">
        <v>51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894</v>
      </c>
      <c r="C89" s="84" t="s">
        <v>895</v>
      </c>
      <c r="D89" s="84" t="s">
        <v>50</v>
      </c>
      <c r="E89" s="84" t="s">
        <v>58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896</v>
      </c>
      <c r="C90" s="84" t="s">
        <v>897</v>
      </c>
      <c r="D90" s="84" t="s">
        <v>44</v>
      </c>
      <c r="E90" s="84" t="s">
        <v>51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898</v>
      </c>
      <c r="C91" s="84" t="s">
        <v>899</v>
      </c>
      <c r="D91" s="84" t="s">
        <v>50</v>
      </c>
      <c r="E91" s="84" t="s">
        <v>58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547</v>
      </c>
      <c r="C92" s="84" t="s">
        <v>900</v>
      </c>
      <c r="D92" s="84" t="s">
        <v>44</v>
      </c>
      <c r="E92" s="84" t="s">
        <v>58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267</v>
      </c>
      <c r="C93" s="66" t="s">
        <v>901</v>
      </c>
      <c r="D93" s="66" t="s">
        <v>44</v>
      </c>
      <c r="E93" s="66" t="s">
        <v>94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76</v>
      </c>
      <c r="C94" s="66" t="s">
        <v>902</v>
      </c>
      <c r="D94" s="66" t="s">
        <v>50</v>
      </c>
      <c r="E94" s="66" t="s">
        <v>58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76</v>
      </c>
      <c r="C95" s="66" t="s">
        <v>876</v>
      </c>
      <c r="D95" s="66" t="s">
        <v>50</v>
      </c>
      <c r="E95" s="66" t="s">
        <v>94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690</v>
      </c>
      <c r="D96" s="66" t="s">
        <v>44</v>
      </c>
      <c r="E96" s="66" t="s">
        <v>94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440</v>
      </c>
      <c r="C97" s="66" t="s">
        <v>1059</v>
      </c>
      <c r="D97" s="66" t="s">
        <v>50</v>
      </c>
      <c r="E97" s="66" t="s">
        <v>94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44</v>
      </c>
      <c r="E98" s="66" t="s">
        <v>94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50</v>
      </c>
      <c r="E99" s="66" t="s">
        <v>58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44</v>
      </c>
      <c r="E100" s="66" t="s">
        <v>51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287</v>
      </c>
      <c r="C101" s="66" t="s">
        <v>1070</v>
      </c>
      <c r="D101" s="66" t="s">
        <v>44</v>
      </c>
      <c r="E101" s="66" t="s">
        <v>94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1071</v>
      </c>
      <c r="C102" s="66" t="s">
        <v>1072</v>
      </c>
      <c r="D102" s="66" t="s">
        <v>50</v>
      </c>
      <c r="E102" s="66" t="s">
        <v>58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1073</v>
      </c>
      <c r="C103" s="66" t="s">
        <v>1074</v>
      </c>
      <c r="D103" s="66" t="s">
        <v>50</v>
      </c>
      <c r="E103" s="66" t="s">
        <v>58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1152</v>
      </c>
      <c r="C104" s="66" t="s">
        <v>1074</v>
      </c>
      <c r="D104" s="66" t="s">
        <v>50</v>
      </c>
      <c r="E104" s="66" t="s">
        <v>1153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1154</v>
      </c>
      <c r="C105" s="66" t="s">
        <v>1155</v>
      </c>
      <c r="D105" s="66" t="s">
        <v>44</v>
      </c>
      <c r="E105" s="66" t="s">
        <v>58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1156</v>
      </c>
      <c r="C106" s="66" t="s">
        <v>1157</v>
      </c>
      <c r="D106" s="66" t="s">
        <v>44</v>
      </c>
      <c r="E106" s="66" t="s">
        <v>94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265</v>
      </c>
      <c r="C107" s="66" t="s">
        <v>1158</v>
      </c>
      <c r="D107" s="66" t="s">
        <v>44</v>
      </c>
      <c r="E107" s="66" t="s">
        <v>51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1159</v>
      </c>
      <c r="C108" s="66" t="s">
        <v>1160</v>
      </c>
      <c r="D108" s="66" t="s">
        <v>50</v>
      </c>
      <c r="E108" s="66" t="s">
        <v>94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134</v>
      </c>
      <c r="C109" s="66" t="s">
        <v>1161</v>
      </c>
      <c r="D109" s="66" t="s">
        <v>44</v>
      </c>
      <c r="E109" s="66" t="s">
        <v>94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301</v>
      </c>
      <c r="C110" s="66" t="s">
        <v>1162</v>
      </c>
      <c r="D110" s="66" t="s">
        <v>44</v>
      </c>
      <c r="E110" s="66" t="s">
        <v>183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275</v>
      </c>
      <c r="C111" s="66" t="s">
        <v>1163</v>
      </c>
      <c r="D111" s="66" t="s">
        <v>44</v>
      </c>
      <c r="E111" s="66" t="s">
        <v>58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78</v>
      </c>
      <c r="C112" s="66" t="s">
        <v>902</v>
      </c>
      <c r="D112" s="66" t="s">
        <v>50</v>
      </c>
      <c r="E112" s="66" t="s">
        <v>94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283</v>
      </c>
      <c r="C139" s="66" t="s">
        <v>1210</v>
      </c>
      <c r="D139" s="66" t="s">
        <v>44</v>
      </c>
      <c r="E139" s="66" t="s">
        <v>183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74</v>
      </c>
      <c r="C140" s="66" t="s">
        <v>1211</v>
      </c>
      <c r="D140" s="66" t="s">
        <v>50</v>
      </c>
      <c r="E140" s="66" t="s">
        <v>94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171</v>
      </c>
      <c r="C141" s="86" t="s">
        <v>172</v>
      </c>
      <c r="D141" s="86" t="s">
        <v>44</v>
      </c>
      <c r="E141" s="86" t="s">
        <v>94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189</v>
      </c>
      <c r="C142" s="31" t="s">
        <v>190</v>
      </c>
      <c r="D142" s="31" t="s">
        <v>50</v>
      </c>
      <c r="E142" s="31" t="s">
        <v>94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186</v>
      </c>
      <c r="C143" s="66" t="s">
        <v>191</v>
      </c>
      <c r="D143" s="66" t="s">
        <v>44</v>
      </c>
      <c r="E143" s="66" t="s">
        <v>94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192</v>
      </c>
      <c r="C144" s="66" t="s">
        <v>193</v>
      </c>
      <c r="D144" s="66" t="s">
        <v>44</v>
      </c>
      <c r="E144" s="66" t="s">
        <v>183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1075</v>
      </c>
      <c r="C145" s="66" t="s">
        <v>194</v>
      </c>
      <c r="D145" s="66" t="s">
        <v>44</v>
      </c>
      <c r="E145" s="66" t="s">
        <v>183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1076</v>
      </c>
      <c r="C146" s="66" t="s">
        <v>194</v>
      </c>
      <c r="D146" s="66" t="s">
        <v>44</v>
      </c>
      <c r="E146" s="66" t="s">
        <v>58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195</v>
      </c>
      <c r="C147" s="66" t="s">
        <v>196</v>
      </c>
      <c r="D147" s="66" t="s">
        <v>50</v>
      </c>
      <c r="E147" s="66" t="s">
        <v>94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1077</v>
      </c>
      <c r="C148" s="66" t="s">
        <v>201</v>
      </c>
      <c r="D148" s="66" t="s">
        <v>44</v>
      </c>
      <c r="E148" s="66" t="s">
        <v>183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197</v>
      </c>
      <c r="C149" s="66" t="s">
        <v>115</v>
      </c>
      <c r="D149" s="66" t="s">
        <v>44</v>
      </c>
      <c r="E149" s="66" t="s">
        <v>94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1078</v>
      </c>
      <c r="C150" s="66" t="s">
        <v>115</v>
      </c>
      <c r="D150" s="66" t="s">
        <v>44</v>
      </c>
      <c r="E150" s="66" t="s">
        <v>183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198</v>
      </c>
      <c r="C151" s="66" t="s">
        <v>191</v>
      </c>
      <c r="D151" s="66" t="s">
        <v>44</v>
      </c>
      <c r="E151" s="66" t="s">
        <v>58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199</v>
      </c>
      <c r="C152" s="66" t="s">
        <v>200</v>
      </c>
      <c r="D152" s="66" t="s">
        <v>44</v>
      </c>
      <c r="E152" s="66" t="s">
        <v>94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138</v>
      </c>
      <c r="C153" s="66" t="s">
        <v>861</v>
      </c>
      <c r="D153" s="66" t="s">
        <v>44</v>
      </c>
      <c r="E153" s="66" t="s">
        <v>183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862</v>
      </c>
      <c r="C154" s="66" t="s">
        <v>232</v>
      </c>
      <c r="D154" s="66" t="s">
        <v>44</v>
      </c>
      <c r="E154" s="66" t="s">
        <v>183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903</v>
      </c>
      <c r="C155" s="66" t="s">
        <v>721</v>
      </c>
      <c r="D155" s="66" t="s">
        <v>44</v>
      </c>
      <c r="E155" s="66" t="s">
        <v>51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224</v>
      </c>
      <c r="C156" s="66" t="s">
        <v>904</v>
      </c>
      <c r="D156" s="66" t="s">
        <v>50</v>
      </c>
      <c r="E156" s="66" t="s">
        <v>183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905</v>
      </c>
      <c r="C157" s="66" t="s">
        <v>906</v>
      </c>
      <c r="D157" s="66" t="s">
        <v>44</v>
      </c>
      <c r="E157" s="66" t="s">
        <v>183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907</v>
      </c>
      <c r="C158" s="66" t="s">
        <v>908</v>
      </c>
      <c r="D158" s="66" t="s">
        <v>44</v>
      </c>
      <c r="E158" s="66" t="s">
        <v>183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909</v>
      </c>
      <c r="C159" s="66" t="s">
        <v>302</v>
      </c>
      <c r="D159" s="66" t="s">
        <v>50</v>
      </c>
      <c r="E159" s="66" t="s">
        <v>94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310</v>
      </c>
      <c r="C160" s="66" t="s">
        <v>840</v>
      </c>
      <c r="D160" s="66" t="s">
        <v>50</v>
      </c>
      <c r="E160" s="66" t="s">
        <v>183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461</v>
      </c>
      <c r="C161" s="66" t="s">
        <v>1164</v>
      </c>
      <c r="D161" s="66" t="s">
        <v>50</v>
      </c>
      <c r="E161" s="66" t="s">
        <v>94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1165</v>
      </c>
      <c r="C162" s="66" t="s">
        <v>1166</v>
      </c>
      <c r="D162" s="66" t="s">
        <v>44</v>
      </c>
      <c r="E162" s="66" t="s">
        <v>183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52</v>
      </c>
      <c r="C172" s="66" t="s">
        <v>202</v>
      </c>
      <c r="D172" s="66" t="s">
        <v>50</v>
      </c>
      <c r="E172" s="66" t="s">
        <v>183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203</v>
      </c>
      <c r="C173" s="66" t="s">
        <v>204</v>
      </c>
      <c r="D173" s="66" t="s">
        <v>50</v>
      </c>
      <c r="E173" s="66" t="s">
        <v>183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205</v>
      </c>
      <c r="C174" s="66" t="s">
        <v>206</v>
      </c>
      <c r="D174" s="66" t="s">
        <v>50</v>
      </c>
      <c r="E174" s="66" t="s">
        <v>183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207</v>
      </c>
      <c r="C175" s="66" t="s">
        <v>148</v>
      </c>
      <c r="D175" s="66" t="s">
        <v>50</v>
      </c>
      <c r="E175" s="66" t="s">
        <v>183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108</v>
      </c>
      <c r="C176" s="66" t="s">
        <v>208</v>
      </c>
      <c r="D176" s="66" t="s">
        <v>50</v>
      </c>
      <c r="E176" s="66" t="s">
        <v>183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209</v>
      </c>
      <c r="C177" s="66" t="s">
        <v>210</v>
      </c>
      <c r="D177" s="66" t="s">
        <v>50</v>
      </c>
      <c r="E177" s="66" t="s">
        <v>94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211</v>
      </c>
      <c r="C178" s="66" t="s">
        <v>212</v>
      </c>
      <c r="D178" s="66" t="s">
        <v>50</v>
      </c>
      <c r="E178" s="66" t="s">
        <v>94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213</v>
      </c>
      <c r="C179" s="66" t="s">
        <v>214</v>
      </c>
      <c r="D179" s="66" t="s">
        <v>50</v>
      </c>
      <c r="E179" s="66" t="s">
        <v>94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215</v>
      </c>
      <c r="C180" s="66" t="s">
        <v>216</v>
      </c>
      <c r="D180" s="66" t="s">
        <v>50</v>
      </c>
      <c r="E180" s="66" t="s">
        <v>94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217</v>
      </c>
      <c r="C181" s="66" t="s">
        <v>218</v>
      </c>
      <c r="D181" s="66" t="s">
        <v>50</v>
      </c>
      <c r="E181" s="66" t="s">
        <v>94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219</v>
      </c>
      <c r="C182" s="66" t="s">
        <v>214</v>
      </c>
      <c r="D182" s="66" t="s">
        <v>50</v>
      </c>
      <c r="E182" s="66" t="s">
        <v>94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220</v>
      </c>
      <c r="C183" s="66" t="s">
        <v>221</v>
      </c>
      <c r="D183" s="66" t="s">
        <v>50</v>
      </c>
      <c r="E183" s="66" t="s">
        <v>94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222</v>
      </c>
      <c r="C184" s="66" t="s">
        <v>223</v>
      </c>
      <c r="D184" s="66" t="s">
        <v>50</v>
      </c>
      <c r="E184" s="66" t="s">
        <v>94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224</v>
      </c>
      <c r="C185" s="66" t="s">
        <v>225</v>
      </c>
      <c r="D185" s="66" t="s">
        <v>50</v>
      </c>
      <c r="E185" s="66" t="s">
        <v>94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226</v>
      </c>
      <c r="C186" s="66" t="s">
        <v>227</v>
      </c>
      <c r="D186" s="66" t="s">
        <v>50</v>
      </c>
      <c r="E186" s="66" t="s">
        <v>94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228</v>
      </c>
      <c r="C187" s="66" t="s">
        <v>229</v>
      </c>
      <c r="D187" s="66" t="s">
        <v>50</v>
      </c>
      <c r="E187" s="66" t="s">
        <v>94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230</v>
      </c>
      <c r="C188" s="66" t="s">
        <v>231</v>
      </c>
      <c r="D188" s="66" t="s">
        <v>50</v>
      </c>
      <c r="E188" s="66" t="s">
        <v>94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195</v>
      </c>
      <c r="C189" s="66" t="s">
        <v>232</v>
      </c>
      <c r="D189" s="66" t="s">
        <v>50</v>
      </c>
      <c r="E189" s="66" t="s">
        <v>94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233</v>
      </c>
      <c r="C190" s="66" t="s">
        <v>234</v>
      </c>
      <c r="D190" s="66" t="s">
        <v>50</v>
      </c>
      <c r="E190" s="66" t="s">
        <v>94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235</v>
      </c>
      <c r="C191" s="66" t="s">
        <v>236</v>
      </c>
      <c r="D191" s="66" t="s">
        <v>50</v>
      </c>
      <c r="E191" s="66" t="s">
        <v>94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237</v>
      </c>
      <c r="C192" s="66" t="s">
        <v>238</v>
      </c>
      <c r="D192" s="66" t="s">
        <v>50</v>
      </c>
      <c r="E192" s="66" t="s">
        <v>94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239</v>
      </c>
      <c r="C193" s="66" t="s">
        <v>240</v>
      </c>
      <c r="D193" s="66" t="s">
        <v>50</v>
      </c>
      <c r="E193" s="66" t="s">
        <v>58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56</v>
      </c>
      <c r="C194" s="66" t="s">
        <v>241</v>
      </c>
      <c r="D194" s="66" t="s">
        <v>50</v>
      </c>
      <c r="E194" s="66" t="s">
        <v>58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242</v>
      </c>
      <c r="C195" s="66" t="s">
        <v>243</v>
      </c>
      <c r="D195" s="66" t="s">
        <v>50</v>
      </c>
      <c r="E195" s="66" t="s">
        <v>58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244</v>
      </c>
      <c r="C196" s="66" t="s">
        <v>245</v>
      </c>
      <c r="D196" s="66" t="s">
        <v>50</v>
      </c>
      <c r="E196" s="66" t="s">
        <v>58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246</v>
      </c>
      <c r="C197" s="66" t="s">
        <v>247</v>
      </c>
      <c r="D197" s="66" t="s">
        <v>50</v>
      </c>
      <c r="E197" s="66" t="s">
        <v>58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248</v>
      </c>
      <c r="C198" s="66" t="s">
        <v>249</v>
      </c>
      <c r="D198" s="66" t="s">
        <v>50</v>
      </c>
      <c r="E198" s="66" t="s">
        <v>58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250</v>
      </c>
      <c r="C199" s="66" t="s">
        <v>251</v>
      </c>
      <c r="D199" s="66" t="s">
        <v>50</v>
      </c>
      <c r="E199" s="66" t="s">
        <v>58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252</v>
      </c>
      <c r="C200" s="66" t="s">
        <v>243</v>
      </c>
      <c r="D200" s="66" t="s">
        <v>50</v>
      </c>
      <c r="E200" s="66" t="s">
        <v>51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253</v>
      </c>
      <c r="C201" s="66" t="s">
        <v>254</v>
      </c>
      <c r="D201" s="66" t="s">
        <v>50</v>
      </c>
      <c r="E201" s="66" t="s">
        <v>51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61</v>
      </c>
      <c r="C202" s="66" t="s">
        <v>255</v>
      </c>
      <c r="D202" s="66" t="s">
        <v>50</v>
      </c>
      <c r="E202" s="66" t="s">
        <v>51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256</v>
      </c>
      <c r="C203" s="66" t="s">
        <v>257</v>
      </c>
      <c r="D203" s="66" t="s">
        <v>50</v>
      </c>
      <c r="E203" s="66" t="s">
        <v>51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106</v>
      </c>
      <c r="C204" s="66" t="s">
        <v>258</v>
      </c>
      <c r="D204" s="66" t="s">
        <v>50</v>
      </c>
      <c r="E204" s="66" t="s">
        <v>58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84</v>
      </c>
      <c r="C205" s="66" t="s">
        <v>259</v>
      </c>
      <c r="D205" s="66" t="s">
        <v>50</v>
      </c>
      <c r="E205" s="66" t="s">
        <v>51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260</v>
      </c>
      <c r="C206" s="66" t="s">
        <v>261</v>
      </c>
      <c r="D206" s="66" t="s">
        <v>44</v>
      </c>
      <c r="E206" s="66" t="s">
        <v>183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262</v>
      </c>
      <c r="C207" s="66" t="s">
        <v>263</v>
      </c>
      <c r="D207" s="66" t="s">
        <v>44</v>
      </c>
      <c r="E207" s="66" t="s">
        <v>183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159</v>
      </c>
      <c r="C208" s="66" t="s">
        <v>264</v>
      </c>
      <c r="D208" s="66" t="s">
        <v>44</v>
      </c>
      <c r="E208" s="66" t="s">
        <v>183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265</v>
      </c>
      <c r="C209" s="66" t="s">
        <v>266</v>
      </c>
      <c r="D209" s="66" t="s">
        <v>44</v>
      </c>
      <c r="E209" s="66" t="s">
        <v>183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267</v>
      </c>
      <c r="C210" s="66" t="s">
        <v>268</v>
      </c>
      <c r="D210" s="66" t="s">
        <v>44</v>
      </c>
      <c r="E210" s="66" t="s">
        <v>183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269</v>
      </c>
      <c r="C211" s="66" t="s">
        <v>270</v>
      </c>
      <c r="D211" s="66" t="s">
        <v>44</v>
      </c>
      <c r="E211" s="66" t="s">
        <v>183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262</v>
      </c>
      <c r="C212" s="66" t="s">
        <v>234</v>
      </c>
      <c r="D212" s="66" t="s">
        <v>44</v>
      </c>
      <c r="E212" s="66" t="s">
        <v>183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271</v>
      </c>
      <c r="C213" s="66" t="s">
        <v>272</v>
      </c>
      <c r="D213" s="66" t="s">
        <v>44</v>
      </c>
      <c r="E213" s="66" t="s">
        <v>183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273</v>
      </c>
      <c r="C214" s="66" t="s">
        <v>274</v>
      </c>
      <c r="D214" s="66" t="s">
        <v>44</v>
      </c>
      <c r="E214" s="66" t="s">
        <v>94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275</v>
      </c>
      <c r="C215" s="66" t="s">
        <v>276</v>
      </c>
      <c r="D215" s="66" t="s">
        <v>44</v>
      </c>
      <c r="E215" s="66" t="s">
        <v>94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277</v>
      </c>
      <c r="C216" s="66" t="s">
        <v>227</v>
      </c>
      <c r="D216" s="66" t="s">
        <v>44</v>
      </c>
      <c r="E216" s="66" t="s">
        <v>94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278</v>
      </c>
      <c r="C217" s="66" t="s">
        <v>279</v>
      </c>
      <c r="D217" s="66" t="s">
        <v>44</v>
      </c>
      <c r="E217" s="66" t="s">
        <v>94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180</v>
      </c>
      <c r="C218" s="66" t="s">
        <v>280</v>
      </c>
      <c r="D218" s="66" t="s">
        <v>44</v>
      </c>
      <c r="E218" s="66" t="s">
        <v>94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281</v>
      </c>
      <c r="C219" s="66" t="s">
        <v>241</v>
      </c>
      <c r="D219" s="66" t="s">
        <v>44</v>
      </c>
      <c r="E219" s="66" t="s">
        <v>94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176</v>
      </c>
      <c r="C220" s="66" t="s">
        <v>282</v>
      </c>
      <c r="D220" s="66" t="s">
        <v>44</v>
      </c>
      <c r="E220" s="66" t="s">
        <v>94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283</v>
      </c>
      <c r="C221" s="66" t="s">
        <v>284</v>
      </c>
      <c r="D221" s="66" t="s">
        <v>44</v>
      </c>
      <c r="E221" s="66" t="s">
        <v>94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151</v>
      </c>
      <c r="C222" s="66" t="s">
        <v>285</v>
      </c>
      <c r="D222" s="66" t="s">
        <v>44</v>
      </c>
      <c r="E222" s="66" t="s">
        <v>94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151</v>
      </c>
      <c r="C223" s="66" t="s">
        <v>286</v>
      </c>
      <c r="D223" s="66" t="s">
        <v>44</v>
      </c>
      <c r="E223" s="66" t="s">
        <v>94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287</v>
      </c>
      <c r="C224" s="66" t="s">
        <v>288</v>
      </c>
      <c r="D224" s="66" t="s">
        <v>44</v>
      </c>
      <c r="E224" s="66" t="s">
        <v>94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289</v>
      </c>
      <c r="C225" s="66" t="s">
        <v>290</v>
      </c>
      <c r="D225" s="66" t="s">
        <v>44</v>
      </c>
      <c r="E225" s="66" t="s">
        <v>94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291</v>
      </c>
      <c r="C226" s="66" t="s">
        <v>292</v>
      </c>
      <c r="D226" s="66" t="s">
        <v>44</v>
      </c>
      <c r="E226" s="66" t="s">
        <v>94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293</v>
      </c>
      <c r="C227" s="66" t="s">
        <v>294</v>
      </c>
      <c r="D227" s="66" t="s">
        <v>44</v>
      </c>
      <c r="E227" s="66" t="s">
        <v>94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267</v>
      </c>
      <c r="C228" s="66" t="s">
        <v>295</v>
      </c>
      <c r="D228" s="66" t="s">
        <v>44</v>
      </c>
      <c r="E228" s="66" t="s">
        <v>94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267</v>
      </c>
      <c r="C229" s="66" t="s">
        <v>1167</v>
      </c>
      <c r="D229" s="66" t="s">
        <v>44</v>
      </c>
      <c r="E229" s="66" t="s">
        <v>58</v>
      </c>
      <c r="F229" s="67">
        <v>37949</v>
      </c>
      <c r="G229" s="66" t="s">
        <v>1168</v>
      </c>
    </row>
    <row r="230" spans="1:7" x14ac:dyDescent="0.2">
      <c r="A230" s="66">
        <v>229</v>
      </c>
      <c r="B230" s="66" t="s">
        <v>296</v>
      </c>
      <c r="C230" s="66" t="s">
        <v>216</v>
      </c>
      <c r="D230" s="66" t="s">
        <v>44</v>
      </c>
      <c r="E230" s="66" t="s">
        <v>58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297</v>
      </c>
      <c r="C231" s="66" t="s">
        <v>298</v>
      </c>
      <c r="D231" s="66" t="s">
        <v>44</v>
      </c>
      <c r="E231" s="66" t="s">
        <v>58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283</v>
      </c>
      <c r="C232" s="66" t="s">
        <v>288</v>
      </c>
      <c r="D232" s="66" t="s">
        <v>44</v>
      </c>
      <c r="E232" s="66" t="s">
        <v>58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299</v>
      </c>
      <c r="C233" s="66" t="s">
        <v>115</v>
      </c>
      <c r="D233" s="66" t="s">
        <v>44</v>
      </c>
      <c r="E233" s="66" t="s">
        <v>58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265</v>
      </c>
      <c r="C234" s="66" t="s">
        <v>255</v>
      </c>
      <c r="D234" s="66" t="s">
        <v>44</v>
      </c>
      <c r="E234" s="66" t="s">
        <v>58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300</v>
      </c>
      <c r="C235" s="66" t="s">
        <v>208</v>
      </c>
      <c r="D235" s="66" t="s">
        <v>44</v>
      </c>
      <c r="E235" s="66" t="s">
        <v>94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301</v>
      </c>
      <c r="C236" s="66" t="s">
        <v>302</v>
      </c>
      <c r="D236" s="66" t="s">
        <v>44</v>
      </c>
      <c r="E236" s="66" t="s">
        <v>58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303</v>
      </c>
      <c r="C237" s="66" t="s">
        <v>304</v>
      </c>
      <c r="D237" s="66" t="s">
        <v>44</v>
      </c>
      <c r="E237" s="66" t="s">
        <v>58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305</v>
      </c>
      <c r="C238" s="66" t="s">
        <v>263</v>
      </c>
      <c r="D238" s="66" t="s">
        <v>44</v>
      </c>
      <c r="E238" s="66" t="s">
        <v>58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306</v>
      </c>
      <c r="C239" s="66" t="s">
        <v>307</v>
      </c>
      <c r="D239" s="66" t="s">
        <v>44</v>
      </c>
      <c r="E239" s="66" t="s">
        <v>183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176</v>
      </c>
      <c r="C240" s="66" t="s">
        <v>308</v>
      </c>
      <c r="D240" s="66" t="s">
        <v>44</v>
      </c>
      <c r="E240" s="66" t="s">
        <v>51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265</v>
      </c>
      <c r="C241" s="66" t="s">
        <v>309</v>
      </c>
      <c r="D241" s="66" t="s">
        <v>44</v>
      </c>
      <c r="E241" s="66" t="s">
        <v>51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310</v>
      </c>
      <c r="C242" s="66" t="s">
        <v>311</v>
      </c>
      <c r="D242" s="66" t="s">
        <v>50</v>
      </c>
      <c r="E242" s="66" t="s">
        <v>94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312</v>
      </c>
      <c r="C243" s="66" t="s">
        <v>313</v>
      </c>
      <c r="D243" s="66" t="s">
        <v>50</v>
      </c>
      <c r="E243" s="66" t="s">
        <v>94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314</v>
      </c>
      <c r="C244" s="66" t="s">
        <v>315</v>
      </c>
      <c r="D244" s="66" t="s">
        <v>44</v>
      </c>
      <c r="E244" s="66" t="s">
        <v>183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90</v>
      </c>
      <c r="C245" s="66" t="s">
        <v>316</v>
      </c>
      <c r="D245" s="66" t="s">
        <v>50</v>
      </c>
      <c r="E245" s="66" t="s">
        <v>51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209</v>
      </c>
      <c r="C246" s="66" t="s">
        <v>214</v>
      </c>
      <c r="D246" s="66" t="s">
        <v>50</v>
      </c>
      <c r="E246" s="66" t="s">
        <v>58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317</v>
      </c>
      <c r="C247" s="66" t="s">
        <v>75</v>
      </c>
      <c r="D247" s="66" t="s">
        <v>44</v>
      </c>
      <c r="E247" s="66" t="s">
        <v>183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318</v>
      </c>
      <c r="C248" s="66" t="s">
        <v>75</v>
      </c>
      <c r="D248" s="66" t="s">
        <v>44</v>
      </c>
      <c r="E248" s="66" t="s">
        <v>58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319</v>
      </c>
      <c r="C249" s="66" t="s">
        <v>320</v>
      </c>
      <c r="D249" s="66" t="s">
        <v>44</v>
      </c>
      <c r="E249" s="66" t="s">
        <v>94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159</v>
      </c>
      <c r="C250" s="66" t="s">
        <v>321</v>
      </c>
      <c r="D250" s="66" t="s">
        <v>44</v>
      </c>
      <c r="E250" s="66" t="s">
        <v>183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322</v>
      </c>
      <c r="C251" s="66" t="s">
        <v>323</v>
      </c>
      <c r="D251" s="66" t="s">
        <v>44</v>
      </c>
      <c r="E251" s="66" t="s">
        <v>183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157</v>
      </c>
      <c r="C252" s="66" t="s">
        <v>324</v>
      </c>
      <c r="D252" s="66" t="s">
        <v>44</v>
      </c>
      <c r="E252" s="66" t="s">
        <v>58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426</v>
      </c>
      <c r="C254" s="66" t="s">
        <v>838</v>
      </c>
      <c r="D254" s="66" t="s">
        <v>44</v>
      </c>
      <c r="E254" s="66" t="s">
        <v>94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50</v>
      </c>
      <c r="E255" s="66" t="s">
        <v>94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44</v>
      </c>
      <c r="E256" s="66" t="s">
        <v>183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528</v>
      </c>
      <c r="C257" s="66" t="s">
        <v>842</v>
      </c>
      <c r="D257" s="66" t="s">
        <v>44</v>
      </c>
      <c r="E257" s="66" t="s">
        <v>183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50</v>
      </c>
      <c r="E258" s="66" t="s">
        <v>94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559</v>
      </c>
      <c r="C259" s="66" t="s">
        <v>845</v>
      </c>
      <c r="D259" s="66" t="s">
        <v>44</v>
      </c>
      <c r="E259" s="66" t="s">
        <v>94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325</v>
      </c>
      <c r="D260" s="66" t="s">
        <v>44</v>
      </c>
      <c r="E260" s="66" t="s">
        <v>94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50</v>
      </c>
      <c r="E261" s="66" t="s">
        <v>58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224</v>
      </c>
      <c r="C262" s="66" t="s">
        <v>849</v>
      </c>
      <c r="D262" s="66" t="s">
        <v>50</v>
      </c>
      <c r="E262" s="66" t="s">
        <v>51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319</v>
      </c>
      <c r="C263" s="66" t="s">
        <v>910</v>
      </c>
      <c r="D263" s="66" t="s">
        <v>44</v>
      </c>
      <c r="E263" s="66" t="s">
        <v>58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911</v>
      </c>
      <c r="C264" s="66" t="s">
        <v>912</v>
      </c>
      <c r="D264" s="66" t="s">
        <v>50</v>
      </c>
      <c r="E264" s="66" t="s">
        <v>94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572</v>
      </c>
      <c r="C265" s="66" t="s">
        <v>148</v>
      </c>
      <c r="D265" s="66" t="s">
        <v>50</v>
      </c>
      <c r="E265" s="66" t="s">
        <v>183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913</v>
      </c>
      <c r="C266" s="66" t="s">
        <v>185</v>
      </c>
      <c r="D266" s="66" t="s">
        <v>44</v>
      </c>
      <c r="E266" s="66" t="s">
        <v>94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907</v>
      </c>
      <c r="C267" s="66" t="s">
        <v>914</v>
      </c>
      <c r="D267" s="66" t="s">
        <v>44</v>
      </c>
      <c r="E267" s="66" t="s">
        <v>94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915</v>
      </c>
      <c r="C268" s="66" t="s">
        <v>914</v>
      </c>
      <c r="D268" s="66" t="s">
        <v>50</v>
      </c>
      <c r="E268" s="66" t="s">
        <v>183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306</v>
      </c>
      <c r="C269" s="66" t="s">
        <v>840</v>
      </c>
      <c r="D269" s="66" t="s">
        <v>44</v>
      </c>
      <c r="E269" s="66" t="s">
        <v>183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410</v>
      </c>
      <c r="C270" s="66" t="s">
        <v>202</v>
      </c>
      <c r="D270" s="66" t="s">
        <v>50</v>
      </c>
      <c r="E270" s="66" t="s">
        <v>183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1079</v>
      </c>
      <c r="C271" s="66" t="s">
        <v>143</v>
      </c>
      <c r="D271" s="66" t="s">
        <v>44</v>
      </c>
      <c r="E271" s="66" t="s">
        <v>94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95</v>
      </c>
      <c r="C272" s="66" t="s">
        <v>916</v>
      </c>
      <c r="D272" s="66" t="s">
        <v>50</v>
      </c>
      <c r="E272" s="66" t="s">
        <v>58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583</v>
      </c>
      <c r="C273" s="66" t="s">
        <v>917</v>
      </c>
      <c r="D273" s="66" t="s">
        <v>50</v>
      </c>
      <c r="E273" s="66" t="s">
        <v>51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918</v>
      </c>
      <c r="C274" s="66" t="s">
        <v>917</v>
      </c>
      <c r="D274" s="66" t="s">
        <v>44</v>
      </c>
      <c r="E274" s="66" t="s">
        <v>94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110</v>
      </c>
      <c r="C275" s="66" t="s">
        <v>919</v>
      </c>
      <c r="D275" s="66" t="s">
        <v>50</v>
      </c>
      <c r="E275" s="66" t="s">
        <v>51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222</v>
      </c>
      <c r="C276" s="66" t="s">
        <v>919</v>
      </c>
      <c r="D276" s="66" t="s">
        <v>50</v>
      </c>
      <c r="E276" s="66" t="s">
        <v>94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301</v>
      </c>
      <c r="C277" s="66" t="s">
        <v>920</v>
      </c>
      <c r="D277" s="66" t="s">
        <v>44</v>
      </c>
      <c r="E277" s="66" t="s">
        <v>58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921</v>
      </c>
      <c r="C278" s="66" t="s">
        <v>282</v>
      </c>
      <c r="D278" s="66" t="s">
        <v>50</v>
      </c>
      <c r="E278" s="66" t="s">
        <v>58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118</v>
      </c>
      <c r="C279" s="66" t="s">
        <v>922</v>
      </c>
      <c r="D279" s="66" t="s">
        <v>44</v>
      </c>
      <c r="E279" s="66" t="s">
        <v>183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110</v>
      </c>
      <c r="C280" s="66" t="s">
        <v>923</v>
      </c>
      <c r="D280" s="66" t="s">
        <v>50</v>
      </c>
      <c r="E280" s="66" t="s">
        <v>94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256</v>
      </c>
      <c r="C281" s="66" t="s">
        <v>923</v>
      </c>
      <c r="D281" s="66" t="s">
        <v>50</v>
      </c>
      <c r="E281" s="66" t="s">
        <v>183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924</v>
      </c>
      <c r="C282" s="66" t="s">
        <v>143</v>
      </c>
      <c r="D282" s="66" t="s">
        <v>44</v>
      </c>
      <c r="E282" s="66" t="s">
        <v>94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925</v>
      </c>
      <c r="C283" s="66" t="s">
        <v>926</v>
      </c>
      <c r="D283" s="66" t="s">
        <v>50</v>
      </c>
      <c r="E283" s="66" t="s">
        <v>58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927</v>
      </c>
      <c r="C284" s="66" t="s">
        <v>928</v>
      </c>
      <c r="D284" s="66" t="s">
        <v>44</v>
      </c>
      <c r="E284" s="66" t="s">
        <v>183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929</v>
      </c>
      <c r="C285" s="66" t="s">
        <v>930</v>
      </c>
      <c r="D285" s="66" t="s">
        <v>44</v>
      </c>
      <c r="E285" s="66" t="s">
        <v>183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583</v>
      </c>
      <c r="C286" s="66" t="s">
        <v>930</v>
      </c>
      <c r="D286" s="66" t="s">
        <v>50</v>
      </c>
      <c r="E286" s="66" t="s">
        <v>94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931</v>
      </c>
      <c r="C287" s="66" t="s">
        <v>932</v>
      </c>
      <c r="D287" s="66" t="s">
        <v>44</v>
      </c>
      <c r="E287" s="66" t="s">
        <v>94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289</v>
      </c>
      <c r="C288" s="66" t="s">
        <v>75</v>
      </c>
      <c r="D288" s="66" t="s">
        <v>44</v>
      </c>
      <c r="E288" s="66" t="s">
        <v>94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933</v>
      </c>
      <c r="C289" s="66" t="s">
        <v>934</v>
      </c>
      <c r="D289" s="66" t="s">
        <v>50</v>
      </c>
      <c r="E289" s="66" t="s">
        <v>94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1080</v>
      </c>
      <c r="C290" s="66" t="s">
        <v>298</v>
      </c>
      <c r="D290" s="66" t="s">
        <v>50</v>
      </c>
      <c r="E290" s="66" t="s">
        <v>183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1081</v>
      </c>
      <c r="C291" s="66" t="s">
        <v>1082</v>
      </c>
      <c r="D291" s="66" t="s">
        <v>50</v>
      </c>
      <c r="E291" s="66" t="s">
        <v>94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314</v>
      </c>
      <c r="C292" s="66" t="s">
        <v>695</v>
      </c>
      <c r="D292" s="66" t="s">
        <v>44</v>
      </c>
      <c r="E292" s="66" t="s">
        <v>51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44</v>
      </c>
      <c r="E297" s="66" t="s">
        <v>58</v>
      </c>
      <c r="F297" s="67"/>
      <c r="G297" s="66" t="s">
        <v>12</v>
      </c>
    </row>
    <row r="298" spans="1:7" x14ac:dyDescent="0.2">
      <c r="A298" s="66">
        <v>297</v>
      </c>
      <c r="B298" s="66" t="s">
        <v>907</v>
      </c>
      <c r="C298" s="66" t="s">
        <v>279</v>
      </c>
      <c r="D298" s="66" t="s">
        <v>44</v>
      </c>
      <c r="E298" s="66" t="s">
        <v>58</v>
      </c>
      <c r="F298" s="67"/>
      <c r="G298" s="66" t="s">
        <v>12</v>
      </c>
    </row>
    <row r="299" spans="1:7" x14ac:dyDescent="0.2">
      <c r="A299" s="66">
        <v>298</v>
      </c>
      <c r="B299" s="66" t="s">
        <v>419</v>
      </c>
      <c r="C299" s="66" t="s">
        <v>1169</v>
      </c>
      <c r="D299" s="66" t="s">
        <v>50</v>
      </c>
      <c r="E299" s="66" t="s">
        <v>183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1170</v>
      </c>
      <c r="C300" s="66" t="s">
        <v>1171</v>
      </c>
      <c r="D300" s="66" t="s">
        <v>50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267</v>
      </c>
      <c r="C301" s="86" t="s">
        <v>935</v>
      </c>
      <c r="D301" s="86" t="s">
        <v>44</v>
      </c>
      <c r="E301" s="86" t="s">
        <v>58</v>
      </c>
      <c r="F301" s="87">
        <v>37949</v>
      </c>
      <c r="G301" s="68" t="s">
        <v>936</v>
      </c>
    </row>
    <row r="302" spans="1:7" x14ac:dyDescent="0.2">
      <c r="A302" s="25">
        <v>301</v>
      </c>
      <c r="B302" s="25" t="s">
        <v>326</v>
      </c>
      <c r="C302" s="25" t="s">
        <v>327</v>
      </c>
      <c r="D302" s="25" t="s">
        <v>50</v>
      </c>
      <c r="E302" s="25" t="s">
        <v>183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328</v>
      </c>
      <c r="C303" s="66" t="s">
        <v>329</v>
      </c>
      <c r="D303" s="66" t="s">
        <v>50</v>
      </c>
      <c r="E303" s="66" t="s">
        <v>183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330</v>
      </c>
      <c r="C304" s="66" t="s">
        <v>331</v>
      </c>
      <c r="D304" s="66" t="s">
        <v>50</v>
      </c>
      <c r="E304" s="66" t="s">
        <v>183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332</v>
      </c>
      <c r="C305" s="66" t="s">
        <v>333</v>
      </c>
      <c r="D305" s="66" t="s">
        <v>50</v>
      </c>
      <c r="E305" s="66" t="s">
        <v>94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334</v>
      </c>
      <c r="C306" s="66" t="s">
        <v>335</v>
      </c>
      <c r="D306" s="66" t="s">
        <v>50</v>
      </c>
      <c r="E306" s="66" t="s">
        <v>94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336</v>
      </c>
      <c r="C307" s="66" t="s">
        <v>327</v>
      </c>
      <c r="D307" s="66" t="s">
        <v>50</v>
      </c>
      <c r="E307" s="66" t="s">
        <v>94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337</v>
      </c>
      <c r="C308" s="66" t="s">
        <v>338</v>
      </c>
      <c r="D308" s="66" t="s">
        <v>50</v>
      </c>
      <c r="E308" s="66" t="s">
        <v>94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339</v>
      </c>
      <c r="C309" s="66" t="s">
        <v>340</v>
      </c>
      <c r="D309" s="66" t="s">
        <v>50</v>
      </c>
      <c r="E309" s="66" t="s">
        <v>94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341</v>
      </c>
      <c r="C310" s="66" t="s">
        <v>342</v>
      </c>
      <c r="D310" s="66" t="s">
        <v>50</v>
      </c>
      <c r="E310" s="66" t="s">
        <v>94</v>
      </c>
      <c r="F310" s="67" t="s">
        <v>343</v>
      </c>
      <c r="G310" s="66" t="s">
        <v>13</v>
      </c>
    </row>
    <row r="311" spans="1:7" x14ac:dyDescent="0.2">
      <c r="A311" s="66">
        <v>310</v>
      </c>
      <c r="B311" s="66" t="s">
        <v>344</v>
      </c>
      <c r="C311" s="66" t="s">
        <v>345</v>
      </c>
      <c r="D311" s="66" t="s">
        <v>50</v>
      </c>
      <c r="E311" s="66" t="s">
        <v>94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346</v>
      </c>
      <c r="C312" s="66" t="s">
        <v>347</v>
      </c>
      <c r="D312" s="66" t="s">
        <v>50</v>
      </c>
      <c r="E312" s="66" t="s">
        <v>94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348</v>
      </c>
      <c r="C313" s="66" t="s">
        <v>349</v>
      </c>
      <c r="D313" s="66" t="s">
        <v>50</v>
      </c>
      <c r="E313" s="66" t="s">
        <v>94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350</v>
      </c>
      <c r="C314" s="66" t="s">
        <v>351</v>
      </c>
      <c r="D314" s="66" t="s">
        <v>50</v>
      </c>
      <c r="E314" s="66" t="s">
        <v>94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352</v>
      </c>
      <c r="C315" s="66" t="s">
        <v>857</v>
      </c>
      <c r="D315" s="66" t="s">
        <v>50</v>
      </c>
      <c r="E315" s="66" t="s">
        <v>94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353</v>
      </c>
      <c r="C316" s="66" t="s">
        <v>354</v>
      </c>
      <c r="D316" s="66" t="s">
        <v>50</v>
      </c>
      <c r="E316" s="66" t="s">
        <v>58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355</v>
      </c>
      <c r="C317" s="66" t="s">
        <v>356</v>
      </c>
      <c r="D317" s="66" t="s">
        <v>50</v>
      </c>
      <c r="E317" s="66" t="s">
        <v>58</v>
      </c>
      <c r="F317" s="67"/>
      <c r="G317" s="66" t="s">
        <v>13</v>
      </c>
    </row>
    <row r="318" spans="1:7" x14ac:dyDescent="0.2">
      <c r="A318" s="66">
        <v>317</v>
      </c>
      <c r="B318" s="66" t="s">
        <v>357</v>
      </c>
      <c r="C318" s="66" t="s">
        <v>358</v>
      </c>
      <c r="D318" s="66" t="s">
        <v>50</v>
      </c>
      <c r="E318" s="66" t="s">
        <v>58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359</v>
      </c>
      <c r="C319" s="66" t="s">
        <v>360</v>
      </c>
      <c r="D319" s="66" t="s">
        <v>50</v>
      </c>
      <c r="E319" s="66" t="s">
        <v>58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361</v>
      </c>
      <c r="C320" s="66" t="s">
        <v>362</v>
      </c>
      <c r="D320" s="66" t="s">
        <v>50</v>
      </c>
      <c r="E320" s="66" t="s">
        <v>58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363</v>
      </c>
      <c r="C321" s="66" t="s">
        <v>340</v>
      </c>
      <c r="D321" s="66" t="s">
        <v>50</v>
      </c>
      <c r="E321" s="66" t="s">
        <v>58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364</v>
      </c>
      <c r="C322" s="66" t="s">
        <v>365</v>
      </c>
      <c r="D322" s="66" t="s">
        <v>50</v>
      </c>
      <c r="E322" s="66" t="s">
        <v>58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366</v>
      </c>
      <c r="C323" s="66" t="s">
        <v>340</v>
      </c>
      <c r="D323" s="66" t="s">
        <v>50</v>
      </c>
      <c r="E323" s="66" t="s">
        <v>58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367</v>
      </c>
      <c r="C324" s="66" t="s">
        <v>329</v>
      </c>
      <c r="D324" s="66" t="s">
        <v>50</v>
      </c>
      <c r="E324" s="66" t="s">
        <v>58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368</v>
      </c>
      <c r="C325" s="66" t="s">
        <v>369</v>
      </c>
      <c r="D325" s="66" t="s">
        <v>50</v>
      </c>
      <c r="E325" s="66" t="s">
        <v>58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370</v>
      </c>
      <c r="C326" s="66" t="s">
        <v>371</v>
      </c>
      <c r="D326" s="66" t="s">
        <v>50</v>
      </c>
      <c r="E326" s="66" t="s">
        <v>51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372</v>
      </c>
      <c r="C327" s="66" t="s">
        <v>373</v>
      </c>
      <c r="D327" s="66" t="s">
        <v>50</v>
      </c>
      <c r="E327" s="66" t="s">
        <v>51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374</v>
      </c>
      <c r="C328" s="66" t="s">
        <v>331</v>
      </c>
      <c r="D328" s="66" t="s">
        <v>44</v>
      </c>
      <c r="E328" s="66" t="s">
        <v>94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375</v>
      </c>
      <c r="C329" s="66" t="s">
        <v>371</v>
      </c>
      <c r="D329" s="66" t="s">
        <v>44</v>
      </c>
      <c r="E329" s="66" t="s">
        <v>94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376</v>
      </c>
      <c r="C330" s="66" t="s">
        <v>377</v>
      </c>
      <c r="D330" s="66" t="s">
        <v>44</v>
      </c>
      <c r="E330" s="66" t="s">
        <v>94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378</v>
      </c>
      <c r="C331" s="66" t="s">
        <v>379</v>
      </c>
      <c r="D331" s="66" t="s">
        <v>44</v>
      </c>
      <c r="E331" s="66" t="s">
        <v>94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380</v>
      </c>
      <c r="C332" s="66" t="s">
        <v>381</v>
      </c>
      <c r="D332" s="66" t="s">
        <v>44</v>
      </c>
      <c r="E332" s="66" t="s">
        <v>94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382</v>
      </c>
      <c r="C333" s="66" t="s">
        <v>371</v>
      </c>
      <c r="D333" s="66" t="s">
        <v>44</v>
      </c>
      <c r="E333" s="66" t="s">
        <v>94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383</v>
      </c>
      <c r="C334" s="66" t="s">
        <v>384</v>
      </c>
      <c r="D334" s="66" t="s">
        <v>44</v>
      </c>
      <c r="E334" s="66" t="s">
        <v>183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385</v>
      </c>
      <c r="C335" s="66" t="s">
        <v>381</v>
      </c>
      <c r="D335" s="66" t="s">
        <v>44</v>
      </c>
      <c r="E335" s="66" t="s">
        <v>183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386</v>
      </c>
      <c r="C336" s="66" t="s">
        <v>387</v>
      </c>
      <c r="D336" s="66" t="s">
        <v>44</v>
      </c>
      <c r="E336" s="66" t="s">
        <v>94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388</v>
      </c>
      <c r="C337" s="66" t="s">
        <v>329</v>
      </c>
      <c r="D337" s="66" t="s">
        <v>44</v>
      </c>
      <c r="E337" s="66" t="s">
        <v>94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389</v>
      </c>
      <c r="C338" s="66" t="s">
        <v>390</v>
      </c>
      <c r="D338" s="66" t="s">
        <v>44</v>
      </c>
      <c r="E338" s="66" t="s">
        <v>58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391</v>
      </c>
      <c r="C339" s="66" t="s">
        <v>392</v>
      </c>
      <c r="D339" s="66" t="s">
        <v>44</v>
      </c>
      <c r="E339" s="66" t="s">
        <v>58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393</v>
      </c>
      <c r="C340" s="66" t="s">
        <v>394</v>
      </c>
      <c r="D340" s="66" t="s">
        <v>44</v>
      </c>
      <c r="E340" s="66" t="s">
        <v>58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388</v>
      </c>
      <c r="C341" s="66" t="s">
        <v>395</v>
      </c>
      <c r="D341" s="66" t="s">
        <v>44</v>
      </c>
      <c r="E341" s="66" t="s">
        <v>58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396</v>
      </c>
      <c r="C342" s="66" t="s">
        <v>379</v>
      </c>
      <c r="D342" s="66" t="s">
        <v>44</v>
      </c>
      <c r="E342" s="66" t="s">
        <v>58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397</v>
      </c>
      <c r="C343" s="66" t="s">
        <v>381</v>
      </c>
      <c r="D343" s="66" t="s">
        <v>44</v>
      </c>
      <c r="E343" s="66" t="s">
        <v>58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398</v>
      </c>
      <c r="C344" s="66" t="s">
        <v>399</v>
      </c>
      <c r="D344" s="66" t="s">
        <v>44</v>
      </c>
      <c r="E344" s="66" t="s">
        <v>58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400</v>
      </c>
      <c r="C345" s="66" t="s">
        <v>401</v>
      </c>
      <c r="D345" s="66" t="s">
        <v>44</v>
      </c>
      <c r="E345" s="66" t="s">
        <v>58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402</v>
      </c>
      <c r="C346" s="66" t="s">
        <v>342</v>
      </c>
      <c r="D346" s="66" t="s">
        <v>44</v>
      </c>
      <c r="E346" s="66" t="s">
        <v>94</v>
      </c>
      <c r="F346" s="67"/>
      <c r="G346" s="66" t="s">
        <v>13</v>
      </c>
    </row>
    <row r="347" spans="1:7" x14ac:dyDescent="0.2">
      <c r="A347" s="66">
        <v>346</v>
      </c>
      <c r="B347" s="66" t="s">
        <v>391</v>
      </c>
      <c r="C347" s="66" t="s">
        <v>403</v>
      </c>
      <c r="D347" s="66" t="s">
        <v>44</v>
      </c>
      <c r="E347" s="66" t="s">
        <v>58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404</v>
      </c>
      <c r="C348" s="66" t="s">
        <v>405</v>
      </c>
      <c r="D348" s="66" t="s">
        <v>44</v>
      </c>
      <c r="E348" s="66" t="s">
        <v>58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388</v>
      </c>
      <c r="C349" s="66" t="s">
        <v>406</v>
      </c>
      <c r="D349" s="66" t="s">
        <v>44</v>
      </c>
      <c r="E349" s="66" t="s">
        <v>51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937</v>
      </c>
      <c r="C350" s="66" t="s">
        <v>938</v>
      </c>
      <c r="D350" s="66" t="s">
        <v>44</v>
      </c>
      <c r="E350" s="66" t="s">
        <v>51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858</v>
      </c>
      <c r="C351" s="66" t="s">
        <v>859</v>
      </c>
      <c r="D351" s="66" t="s">
        <v>50</v>
      </c>
      <c r="E351" s="66" t="s">
        <v>183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860</v>
      </c>
      <c r="C352" s="66" t="s">
        <v>859</v>
      </c>
      <c r="D352" s="66" t="s">
        <v>44</v>
      </c>
      <c r="E352" s="66" t="s">
        <v>183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407</v>
      </c>
      <c r="C353" s="66" t="s">
        <v>408</v>
      </c>
      <c r="D353" s="66" t="s">
        <v>50</v>
      </c>
      <c r="E353" s="66" t="s">
        <v>58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352</v>
      </c>
      <c r="C354" s="66" t="s">
        <v>883</v>
      </c>
      <c r="D354" s="66" t="s">
        <v>50</v>
      </c>
      <c r="E354" s="66" t="s">
        <v>94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370</v>
      </c>
      <c r="C355" s="66" t="s">
        <v>883</v>
      </c>
      <c r="D355" s="66" t="s">
        <v>50</v>
      </c>
      <c r="E355" s="66" t="s">
        <v>94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800</v>
      </c>
      <c r="C356" s="66" t="s">
        <v>1047</v>
      </c>
      <c r="D356" s="66" t="s">
        <v>50</v>
      </c>
      <c r="E356" s="66" t="s">
        <v>94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50</v>
      </c>
      <c r="E357" s="66" t="s">
        <v>94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378</v>
      </c>
      <c r="C358" s="66" t="s">
        <v>1048</v>
      </c>
      <c r="D358" s="66" t="s">
        <v>44</v>
      </c>
      <c r="E358" s="66" t="s">
        <v>94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50</v>
      </c>
      <c r="E359" s="66" t="s">
        <v>94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371</v>
      </c>
      <c r="D360" s="66" t="s">
        <v>50</v>
      </c>
      <c r="E360" s="66" t="s">
        <v>94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808</v>
      </c>
      <c r="C361" s="66" t="s">
        <v>1083</v>
      </c>
      <c r="D361" s="66" t="s">
        <v>50</v>
      </c>
      <c r="E361" s="66" t="s">
        <v>58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332</v>
      </c>
      <c r="C380" s="66" t="s">
        <v>333</v>
      </c>
      <c r="D380" s="66" t="s">
        <v>50</v>
      </c>
      <c r="E380" s="66" t="s">
        <v>94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101" t="s">
        <v>187</v>
      </c>
      <c r="C381" s="86" t="s">
        <v>1214</v>
      </c>
      <c r="D381" s="86" t="s">
        <v>44</v>
      </c>
      <c r="E381" s="86" t="s">
        <v>94</v>
      </c>
      <c r="F381" s="69"/>
      <c r="G381" s="86" t="s">
        <v>21</v>
      </c>
    </row>
    <row r="382" spans="1:7" x14ac:dyDescent="0.2">
      <c r="A382" s="25">
        <v>381</v>
      </c>
      <c r="B382" s="96" t="s">
        <v>97</v>
      </c>
      <c r="C382" s="96" t="s">
        <v>409</v>
      </c>
      <c r="D382" s="96" t="s">
        <v>50</v>
      </c>
      <c r="E382" s="96" t="s">
        <v>51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410</v>
      </c>
      <c r="C383" s="66" t="s">
        <v>411</v>
      </c>
      <c r="D383" s="66" t="s">
        <v>50</v>
      </c>
      <c r="E383" s="66" t="s">
        <v>94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106</v>
      </c>
      <c r="C384" s="66" t="s">
        <v>412</v>
      </c>
      <c r="D384" s="66" t="s">
        <v>50</v>
      </c>
      <c r="E384" s="66" t="s">
        <v>94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413</v>
      </c>
      <c r="C385" s="66" t="s">
        <v>414</v>
      </c>
      <c r="D385" s="66" t="s">
        <v>50</v>
      </c>
      <c r="E385" s="66" t="s">
        <v>94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97</v>
      </c>
      <c r="C386" s="66" t="s">
        <v>415</v>
      </c>
      <c r="D386" s="66" t="s">
        <v>50</v>
      </c>
      <c r="E386" s="66" t="s">
        <v>94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416</v>
      </c>
      <c r="C387" s="66" t="s">
        <v>417</v>
      </c>
      <c r="D387" s="66" t="s">
        <v>50</v>
      </c>
      <c r="E387" s="66" t="s">
        <v>94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61</v>
      </c>
      <c r="C388" s="66" t="s">
        <v>418</v>
      </c>
      <c r="D388" s="66" t="s">
        <v>50</v>
      </c>
      <c r="E388" s="66" t="s">
        <v>94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419</v>
      </c>
      <c r="C389" s="66" t="s">
        <v>420</v>
      </c>
      <c r="D389" s="66" t="s">
        <v>50</v>
      </c>
      <c r="E389" s="66" t="s">
        <v>58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61</v>
      </c>
      <c r="C390" s="66" t="s">
        <v>421</v>
      </c>
      <c r="D390" s="66" t="s">
        <v>50</v>
      </c>
      <c r="E390" s="66" t="s">
        <v>58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422</v>
      </c>
      <c r="C391" s="66" t="s">
        <v>423</v>
      </c>
      <c r="D391" s="66" t="s">
        <v>50</v>
      </c>
      <c r="E391" s="66" t="s">
        <v>58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419</v>
      </c>
      <c r="C392" s="66" t="s">
        <v>424</v>
      </c>
      <c r="D392" s="66" t="s">
        <v>50</v>
      </c>
      <c r="E392" s="66" t="s">
        <v>58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425</v>
      </c>
      <c r="C393" s="66" t="s">
        <v>142</v>
      </c>
      <c r="D393" s="66" t="s">
        <v>50</v>
      </c>
      <c r="E393" s="66" t="s">
        <v>58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426</v>
      </c>
      <c r="C394" s="66" t="s">
        <v>411</v>
      </c>
      <c r="D394" s="66" t="s">
        <v>50</v>
      </c>
      <c r="E394" s="66" t="s">
        <v>58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244</v>
      </c>
      <c r="C395" s="66" t="s">
        <v>176</v>
      </c>
      <c r="D395" s="66" t="s">
        <v>50</v>
      </c>
      <c r="E395" s="66" t="s">
        <v>58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427</v>
      </c>
      <c r="C396" s="66" t="s">
        <v>428</v>
      </c>
      <c r="D396" s="66" t="s">
        <v>50</v>
      </c>
      <c r="E396" s="66" t="s">
        <v>51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939</v>
      </c>
      <c r="C397" s="66" t="s">
        <v>302</v>
      </c>
      <c r="D397" s="66" t="s">
        <v>50</v>
      </c>
      <c r="E397" s="66" t="s">
        <v>94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413</v>
      </c>
      <c r="C398" s="66" t="s">
        <v>431</v>
      </c>
      <c r="D398" s="66" t="s">
        <v>50</v>
      </c>
      <c r="E398" s="66" t="s">
        <v>94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64</v>
      </c>
      <c r="C399" s="66" t="s">
        <v>432</v>
      </c>
      <c r="D399" s="66" t="s">
        <v>50</v>
      </c>
      <c r="E399" s="66" t="s">
        <v>94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940</v>
      </c>
      <c r="C400" s="66" t="s">
        <v>433</v>
      </c>
      <c r="D400" s="66" t="s">
        <v>50</v>
      </c>
      <c r="E400" s="66" t="s">
        <v>51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422</v>
      </c>
      <c r="C401" s="66" t="s">
        <v>434</v>
      </c>
      <c r="D401" s="66" t="s">
        <v>50</v>
      </c>
      <c r="E401" s="66" t="s">
        <v>94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435</v>
      </c>
      <c r="C402" s="66" t="s">
        <v>436</v>
      </c>
      <c r="D402" s="66" t="s">
        <v>50</v>
      </c>
      <c r="E402" s="66" t="s">
        <v>94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941</v>
      </c>
      <c r="C403" s="66" t="s">
        <v>437</v>
      </c>
      <c r="D403" s="66" t="s">
        <v>50</v>
      </c>
      <c r="E403" s="66" t="s">
        <v>58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438</v>
      </c>
      <c r="C404" s="66" t="s">
        <v>439</v>
      </c>
      <c r="D404" s="66" t="s">
        <v>50</v>
      </c>
      <c r="E404" s="66" t="s">
        <v>51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440</v>
      </c>
      <c r="C405" s="66" t="s">
        <v>441</v>
      </c>
      <c r="D405" s="66" t="s">
        <v>50</v>
      </c>
      <c r="E405" s="66" t="s">
        <v>51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442</v>
      </c>
      <c r="C406" s="66" t="s">
        <v>443</v>
      </c>
      <c r="D406" s="66" t="s">
        <v>50</v>
      </c>
      <c r="E406" s="66" t="s">
        <v>94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444</v>
      </c>
      <c r="C408" s="66" t="s">
        <v>445</v>
      </c>
      <c r="D408" s="66" t="s">
        <v>446</v>
      </c>
      <c r="E408" s="66" t="s">
        <v>58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314</v>
      </c>
      <c r="C409" s="66" t="s">
        <v>447</v>
      </c>
      <c r="D409" s="66" t="s">
        <v>44</v>
      </c>
      <c r="E409" s="66" t="s">
        <v>94</v>
      </c>
      <c r="F409" s="67"/>
      <c r="G409" s="66" t="s">
        <v>14</v>
      </c>
    </row>
    <row r="410" spans="1:7" x14ac:dyDescent="0.2">
      <c r="A410" s="66">
        <v>409</v>
      </c>
      <c r="B410" s="66" t="s">
        <v>448</v>
      </c>
      <c r="C410" s="66" t="s">
        <v>449</v>
      </c>
      <c r="D410" s="66" t="s">
        <v>44</v>
      </c>
      <c r="E410" s="66" t="s">
        <v>94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450</v>
      </c>
      <c r="C411" s="66" t="s">
        <v>451</v>
      </c>
      <c r="D411" s="66" t="s">
        <v>44</v>
      </c>
      <c r="E411" s="66" t="s">
        <v>94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120</v>
      </c>
      <c r="C412" s="66" t="s">
        <v>452</v>
      </c>
      <c r="D412" s="66" t="s">
        <v>44</v>
      </c>
      <c r="E412" s="66" t="s">
        <v>94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434</v>
      </c>
      <c r="C413" s="66" t="s">
        <v>143</v>
      </c>
      <c r="D413" s="66" t="s">
        <v>44</v>
      </c>
      <c r="E413" s="66" t="s">
        <v>94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296</v>
      </c>
      <c r="C414" s="66" t="s">
        <v>453</v>
      </c>
      <c r="D414" s="66" t="s">
        <v>44</v>
      </c>
      <c r="E414" s="66" t="s">
        <v>94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176</v>
      </c>
      <c r="C415" s="66" t="s">
        <v>454</v>
      </c>
      <c r="D415" s="66" t="s">
        <v>44</v>
      </c>
      <c r="E415" s="66" t="s">
        <v>94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265</v>
      </c>
      <c r="C416" s="66" t="s">
        <v>455</v>
      </c>
      <c r="D416" s="66" t="s">
        <v>44</v>
      </c>
      <c r="E416" s="66" t="s">
        <v>58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456</v>
      </c>
      <c r="C417" s="66" t="s">
        <v>417</v>
      </c>
      <c r="D417" s="66" t="s">
        <v>44</v>
      </c>
      <c r="E417" s="66" t="s">
        <v>58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457</v>
      </c>
      <c r="C418" s="66" t="s">
        <v>458</v>
      </c>
      <c r="D418" s="66" t="s">
        <v>44</v>
      </c>
      <c r="E418" s="66" t="s">
        <v>58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168</v>
      </c>
      <c r="C419" s="66" t="s">
        <v>459</v>
      </c>
      <c r="D419" s="66" t="s">
        <v>44</v>
      </c>
      <c r="E419" s="66" t="s">
        <v>58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90</v>
      </c>
      <c r="C420" s="66" t="s">
        <v>460</v>
      </c>
      <c r="D420" s="66" t="s">
        <v>50</v>
      </c>
      <c r="E420" s="66" t="s">
        <v>51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128</v>
      </c>
      <c r="C421" s="66" t="s">
        <v>412</v>
      </c>
      <c r="D421" s="66" t="s">
        <v>44</v>
      </c>
      <c r="E421" s="66" t="s">
        <v>58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461</v>
      </c>
      <c r="C422" s="66" t="s">
        <v>453</v>
      </c>
      <c r="D422" s="66" t="s">
        <v>50</v>
      </c>
      <c r="E422" s="66" t="s">
        <v>51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176</v>
      </c>
      <c r="C423" s="66" t="s">
        <v>462</v>
      </c>
      <c r="D423" s="66" t="s">
        <v>44</v>
      </c>
      <c r="E423" s="66" t="s">
        <v>51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133</v>
      </c>
      <c r="C424" s="66" t="s">
        <v>463</v>
      </c>
      <c r="D424" s="66" t="s">
        <v>44</v>
      </c>
      <c r="E424" s="66" t="s">
        <v>58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1084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942</v>
      </c>
      <c r="C426" s="66" t="s">
        <v>850</v>
      </c>
      <c r="D426" s="66" t="s">
        <v>44</v>
      </c>
      <c r="E426" s="66" t="s">
        <v>94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44</v>
      </c>
      <c r="E427" s="66" t="s">
        <v>183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429</v>
      </c>
      <c r="C428" s="66" t="s">
        <v>430</v>
      </c>
      <c r="D428" s="66" t="s">
        <v>50</v>
      </c>
      <c r="E428" s="66" t="s">
        <v>51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265</v>
      </c>
      <c r="C429" s="66" t="s">
        <v>852</v>
      </c>
      <c r="D429" s="66" t="s">
        <v>44</v>
      </c>
      <c r="E429" s="66" t="s">
        <v>51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943</v>
      </c>
      <c r="C430" s="66" t="s">
        <v>944</v>
      </c>
      <c r="D430" s="66" t="s">
        <v>50</v>
      </c>
      <c r="E430" s="66" t="s">
        <v>94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440</v>
      </c>
      <c r="C431" s="66" t="s">
        <v>945</v>
      </c>
      <c r="D431" s="66" t="s">
        <v>50</v>
      </c>
      <c r="E431" s="66" t="s">
        <v>51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653</v>
      </c>
      <c r="C432" s="66" t="s">
        <v>946</v>
      </c>
      <c r="D432" s="66" t="s">
        <v>44</v>
      </c>
      <c r="E432" s="66" t="s">
        <v>94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947</v>
      </c>
      <c r="C433" s="66" t="s">
        <v>948</v>
      </c>
      <c r="D433" s="66" t="s">
        <v>44</v>
      </c>
      <c r="E433" s="66" t="s">
        <v>94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149</v>
      </c>
      <c r="C434" s="66" t="s">
        <v>949</v>
      </c>
      <c r="D434" s="66" t="s">
        <v>44</v>
      </c>
      <c r="E434" s="66" t="s">
        <v>94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950</v>
      </c>
      <c r="C435" s="66" t="s">
        <v>411</v>
      </c>
      <c r="D435" s="66" t="s">
        <v>50</v>
      </c>
      <c r="E435" s="66" t="s">
        <v>183</v>
      </c>
      <c r="F435" s="67"/>
      <c r="G435" s="66" t="s">
        <v>14</v>
      </c>
    </row>
    <row r="436" spans="1:7" x14ac:dyDescent="0.2">
      <c r="A436" s="66">
        <v>435</v>
      </c>
      <c r="B436" s="66" t="s">
        <v>267</v>
      </c>
      <c r="C436" s="66" t="s">
        <v>142</v>
      </c>
      <c r="D436" s="66" t="s">
        <v>44</v>
      </c>
      <c r="E436" s="66" t="s">
        <v>94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951</v>
      </c>
      <c r="C437" s="66" t="s">
        <v>952</v>
      </c>
      <c r="D437" s="66" t="s">
        <v>44</v>
      </c>
      <c r="E437" s="66" t="s">
        <v>94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434</v>
      </c>
      <c r="C438" s="66" t="s">
        <v>953</v>
      </c>
      <c r="D438" s="66" t="s">
        <v>44</v>
      </c>
      <c r="E438" s="66" t="s">
        <v>58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705</v>
      </c>
      <c r="C439" s="66" t="s">
        <v>954</v>
      </c>
      <c r="D439" s="66" t="s">
        <v>955</v>
      </c>
      <c r="E439" s="66" t="s">
        <v>94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104</v>
      </c>
      <c r="C440" s="66" t="s">
        <v>990</v>
      </c>
      <c r="D440" s="66" t="s">
        <v>50</v>
      </c>
      <c r="E440" s="66" t="s">
        <v>94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1033</v>
      </c>
      <c r="C441" s="66" t="s">
        <v>1034</v>
      </c>
      <c r="D441" s="66" t="s">
        <v>44</v>
      </c>
      <c r="E441" s="66" t="s">
        <v>94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1031</v>
      </c>
      <c r="C442" s="66" t="s">
        <v>1032</v>
      </c>
      <c r="D442" s="66" t="s">
        <v>44</v>
      </c>
      <c r="E442" s="66" t="s">
        <v>94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178</v>
      </c>
      <c r="C443" s="66" t="s">
        <v>409</v>
      </c>
      <c r="D443" s="66" t="s">
        <v>44</v>
      </c>
      <c r="E443" s="66" t="s">
        <v>58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176</v>
      </c>
      <c r="C444" s="66" t="s">
        <v>1035</v>
      </c>
      <c r="D444" s="66" t="s">
        <v>44</v>
      </c>
      <c r="E444" s="66" t="s">
        <v>94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1036</v>
      </c>
      <c r="C445" s="66" t="s">
        <v>1037</v>
      </c>
      <c r="D445" s="66" t="s">
        <v>50</v>
      </c>
      <c r="E445" s="66" t="s">
        <v>94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456</v>
      </c>
      <c r="C446" s="66" t="s">
        <v>1038</v>
      </c>
      <c r="D446" s="66" t="s">
        <v>44</v>
      </c>
      <c r="E446" s="66" t="s">
        <v>51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1085</v>
      </c>
      <c r="D447" s="66" t="s">
        <v>44</v>
      </c>
      <c r="E447" s="66" t="s">
        <v>94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1086</v>
      </c>
      <c r="C448" s="66" t="s">
        <v>1087</v>
      </c>
      <c r="D448" s="66" t="s">
        <v>44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1088</v>
      </c>
      <c r="C449" s="66" t="s">
        <v>431</v>
      </c>
      <c r="D449" s="66" t="s">
        <v>44</v>
      </c>
      <c r="E449" s="66" t="s">
        <v>58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1089</v>
      </c>
      <c r="C450" s="66" t="s">
        <v>1090</v>
      </c>
      <c r="D450" s="66" t="s">
        <v>44</v>
      </c>
      <c r="E450" s="66" t="s">
        <v>94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267</v>
      </c>
      <c r="C451" s="66" t="s">
        <v>1091</v>
      </c>
      <c r="D451" s="66" t="s">
        <v>44</v>
      </c>
      <c r="E451" s="66" t="s">
        <v>94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74</v>
      </c>
      <c r="C452" s="66" t="s">
        <v>1092</v>
      </c>
      <c r="D452" s="66" t="s">
        <v>50</v>
      </c>
      <c r="E452" s="66" t="s">
        <v>94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653</v>
      </c>
      <c r="C453" s="66" t="s">
        <v>1093</v>
      </c>
      <c r="D453" s="66" t="s">
        <v>44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265</v>
      </c>
      <c r="C454" s="66" t="s">
        <v>1093</v>
      </c>
      <c r="D454" s="66" t="s">
        <v>44</v>
      </c>
      <c r="E454" s="66" t="s">
        <v>51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1094</v>
      </c>
      <c r="C455" s="66" t="s">
        <v>1095</v>
      </c>
      <c r="D455" s="66" t="s">
        <v>44</v>
      </c>
      <c r="E455" s="66" t="s">
        <v>94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265</v>
      </c>
      <c r="C456" s="66" t="s">
        <v>1095</v>
      </c>
      <c r="D456" s="66" t="s">
        <v>44</v>
      </c>
      <c r="E456" s="66" t="s">
        <v>51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1172</v>
      </c>
      <c r="C457" s="66" t="s">
        <v>1173</v>
      </c>
      <c r="D457" s="66" t="s">
        <v>50</v>
      </c>
      <c r="E457" s="66" t="s">
        <v>94</v>
      </c>
      <c r="F457" s="67"/>
      <c r="G457" s="66" t="s">
        <v>14</v>
      </c>
    </row>
    <row r="458" spans="1:7" x14ac:dyDescent="0.2">
      <c r="A458" s="66">
        <v>457</v>
      </c>
      <c r="B458" s="66" t="s">
        <v>1174</v>
      </c>
      <c r="C458" s="66" t="s">
        <v>166</v>
      </c>
      <c r="D458" s="66" t="s">
        <v>44</v>
      </c>
      <c r="E458" s="66" t="s">
        <v>94</v>
      </c>
      <c r="F458" s="67"/>
      <c r="G458" s="66" t="s">
        <v>14</v>
      </c>
    </row>
    <row r="459" spans="1:7" x14ac:dyDescent="0.2">
      <c r="A459" s="66">
        <v>458</v>
      </c>
      <c r="B459" s="66" t="s">
        <v>1175</v>
      </c>
      <c r="C459" s="66" t="s">
        <v>852</v>
      </c>
      <c r="D459" s="66" t="s">
        <v>44</v>
      </c>
      <c r="E459" s="66" t="s">
        <v>58</v>
      </c>
      <c r="F459" s="67"/>
      <c r="G459" s="66" t="s">
        <v>14</v>
      </c>
    </row>
    <row r="460" spans="1:7" x14ac:dyDescent="0.2">
      <c r="A460" s="66">
        <v>459</v>
      </c>
      <c r="B460" s="66" t="s">
        <v>287</v>
      </c>
      <c r="C460" s="66" t="s">
        <v>852</v>
      </c>
      <c r="D460" s="66" t="s">
        <v>44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464</v>
      </c>
      <c r="C482" s="72" t="s">
        <v>465</v>
      </c>
      <c r="D482" s="88" t="s">
        <v>50</v>
      </c>
      <c r="E482" s="88" t="s">
        <v>183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466</v>
      </c>
      <c r="C483" s="72" t="s">
        <v>467</v>
      </c>
      <c r="D483" s="88" t="s">
        <v>50</v>
      </c>
      <c r="E483" s="88" t="s">
        <v>183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468</v>
      </c>
      <c r="C484" s="72" t="s">
        <v>469</v>
      </c>
      <c r="D484" s="88" t="s">
        <v>50</v>
      </c>
      <c r="E484" s="88" t="s">
        <v>183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470</v>
      </c>
      <c r="C485" s="72" t="s">
        <v>471</v>
      </c>
      <c r="D485" s="88" t="s">
        <v>50</v>
      </c>
      <c r="E485" s="88" t="s">
        <v>183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472</v>
      </c>
      <c r="C486" s="72" t="s">
        <v>473</v>
      </c>
      <c r="D486" s="88" t="s">
        <v>50</v>
      </c>
      <c r="E486" s="88" t="s">
        <v>183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956</v>
      </c>
      <c r="C487" s="73" t="s">
        <v>957</v>
      </c>
      <c r="D487" s="89" t="s">
        <v>50</v>
      </c>
      <c r="E487" s="89" t="s">
        <v>183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352</v>
      </c>
      <c r="C488" s="72" t="s">
        <v>474</v>
      </c>
      <c r="D488" s="88" t="s">
        <v>50</v>
      </c>
      <c r="E488" s="88" t="s">
        <v>183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475</v>
      </c>
      <c r="C489" s="72" t="s">
        <v>476</v>
      </c>
      <c r="D489" s="88" t="s">
        <v>50</v>
      </c>
      <c r="E489" s="88" t="s">
        <v>183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1176</v>
      </c>
      <c r="C490" s="72" t="s">
        <v>502</v>
      </c>
      <c r="D490" s="88" t="s">
        <v>50</v>
      </c>
      <c r="E490" s="88" t="s">
        <v>183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1177</v>
      </c>
      <c r="C491" s="72" t="s">
        <v>487</v>
      </c>
      <c r="D491" s="88" t="s">
        <v>50</v>
      </c>
      <c r="E491" s="88" t="s">
        <v>183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375</v>
      </c>
      <c r="C493" s="72" t="s">
        <v>1178</v>
      </c>
      <c r="D493" s="88" t="s">
        <v>44</v>
      </c>
      <c r="E493" s="88" t="s">
        <v>183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1179</v>
      </c>
      <c r="C494" s="72" t="s">
        <v>1180</v>
      </c>
      <c r="D494" s="88" t="s">
        <v>44</v>
      </c>
      <c r="E494" s="88" t="s">
        <v>183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378</v>
      </c>
      <c r="C495" s="72" t="s">
        <v>1181</v>
      </c>
      <c r="D495" s="88" t="s">
        <v>44</v>
      </c>
      <c r="E495" s="88" t="s">
        <v>183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477</v>
      </c>
      <c r="C496" s="72" t="s">
        <v>478</v>
      </c>
      <c r="D496" s="88" t="s">
        <v>44</v>
      </c>
      <c r="E496" s="88" t="s">
        <v>183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479</v>
      </c>
      <c r="C497" s="72" t="s">
        <v>480</v>
      </c>
      <c r="D497" s="88" t="s">
        <v>44</v>
      </c>
      <c r="E497" s="88" t="s">
        <v>183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481</v>
      </c>
      <c r="C498" s="72" t="s">
        <v>482</v>
      </c>
      <c r="D498" s="88" t="s">
        <v>44</v>
      </c>
      <c r="E498" s="88" t="s">
        <v>183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375</v>
      </c>
      <c r="C499" s="72" t="s">
        <v>483</v>
      </c>
      <c r="D499" s="88" t="s">
        <v>44</v>
      </c>
      <c r="E499" s="88" t="s">
        <v>183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484</v>
      </c>
      <c r="C500" s="72" t="s">
        <v>485</v>
      </c>
      <c r="D500" s="88" t="s">
        <v>44</v>
      </c>
      <c r="E500" s="88" t="s">
        <v>183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958</v>
      </c>
      <c r="C501" s="73" t="s">
        <v>959</v>
      </c>
      <c r="D501" s="89" t="s">
        <v>44</v>
      </c>
      <c r="E501" s="89" t="s">
        <v>183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486</v>
      </c>
      <c r="C502" s="72" t="s">
        <v>487</v>
      </c>
      <c r="D502" s="88" t="s">
        <v>44</v>
      </c>
      <c r="E502" s="88" t="s">
        <v>183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488</v>
      </c>
      <c r="C503" s="72" t="s">
        <v>487</v>
      </c>
      <c r="D503" s="88" t="s">
        <v>44</v>
      </c>
      <c r="E503" s="88" t="s">
        <v>183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489</v>
      </c>
      <c r="C504" s="72" t="s">
        <v>490</v>
      </c>
      <c r="D504" s="88" t="s">
        <v>44</v>
      </c>
      <c r="E504" s="88" t="s">
        <v>183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1182</v>
      </c>
      <c r="C505" s="72" t="s">
        <v>809</v>
      </c>
      <c r="D505" s="88" t="s">
        <v>44</v>
      </c>
      <c r="E505" s="88" t="s">
        <v>183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1183</v>
      </c>
      <c r="C506" s="72" t="s">
        <v>1184</v>
      </c>
      <c r="D506" s="88" t="s">
        <v>44</v>
      </c>
      <c r="E506" s="88" t="s">
        <v>183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1097</v>
      </c>
      <c r="C507" s="72" t="s">
        <v>1185</v>
      </c>
      <c r="D507" s="88" t="s">
        <v>44</v>
      </c>
      <c r="E507" s="88" t="s">
        <v>183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960</v>
      </c>
      <c r="C509" s="72" t="s">
        <v>485</v>
      </c>
      <c r="D509" s="88" t="s">
        <v>50</v>
      </c>
      <c r="E509" s="88" t="s">
        <v>94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961</v>
      </c>
      <c r="C510" s="72" t="s">
        <v>962</v>
      </c>
      <c r="D510" s="88" t="s">
        <v>50</v>
      </c>
      <c r="E510" s="88" t="s">
        <v>94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491</v>
      </c>
      <c r="C511" s="72" t="s">
        <v>492</v>
      </c>
      <c r="D511" s="88" t="s">
        <v>50</v>
      </c>
      <c r="E511" s="88" t="s">
        <v>94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493</v>
      </c>
      <c r="C512" s="72" t="s">
        <v>494</v>
      </c>
      <c r="D512" s="88" t="s">
        <v>50</v>
      </c>
      <c r="E512" s="88" t="s">
        <v>94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495</v>
      </c>
      <c r="C513" s="72" t="s">
        <v>496</v>
      </c>
      <c r="D513" s="88" t="s">
        <v>50</v>
      </c>
      <c r="E513" s="88" t="s">
        <v>94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497</v>
      </c>
      <c r="C514" s="72" t="s">
        <v>498</v>
      </c>
      <c r="D514" s="88" t="s">
        <v>50</v>
      </c>
      <c r="E514" s="88" t="s">
        <v>94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497</v>
      </c>
      <c r="C515" s="73" t="s">
        <v>499</v>
      </c>
      <c r="D515" s="89" t="s">
        <v>50</v>
      </c>
      <c r="E515" s="89" t="s">
        <v>94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500</v>
      </c>
      <c r="C516" s="72" t="s">
        <v>490</v>
      </c>
      <c r="D516" s="88" t="s">
        <v>50</v>
      </c>
      <c r="E516" s="88" t="s">
        <v>94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1096</v>
      </c>
      <c r="C521" s="90" t="s">
        <v>502</v>
      </c>
      <c r="D521" s="91" t="s">
        <v>44</v>
      </c>
      <c r="E521" s="91" t="s">
        <v>94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503</v>
      </c>
      <c r="C522" s="72" t="s">
        <v>504</v>
      </c>
      <c r="D522" s="88" t="s">
        <v>44</v>
      </c>
      <c r="E522" s="88" t="s">
        <v>94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505</v>
      </c>
      <c r="C523" s="73" t="s">
        <v>356</v>
      </c>
      <c r="D523" s="89" t="s">
        <v>44</v>
      </c>
      <c r="E523" s="89" t="s">
        <v>94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506</v>
      </c>
      <c r="C524" s="72" t="s">
        <v>507</v>
      </c>
      <c r="D524" s="88" t="s">
        <v>44</v>
      </c>
      <c r="E524" s="88" t="s">
        <v>94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508</v>
      </c>
      <c r="C525" s="72" t="s">
        <v>509</v>
      </c>
      <c r="D525" s="88" t="s">
        <v>44</v>
      </c>
      <c r="E525" s="88" t="s">
        <v>94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501</v>
      </c>
      <c r="C526" s="73" t="s">
        <v>502</v>
      </c>
      <c r="D526" s="89" t="s">
        <v>44</v>
      </c>
      <c r="E526" s="89" t="s">
        <v>94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510</v>
      </c>
      <c r="C532" s="66" t="s">
        <v>511</v>
      </c>
      <c r="D532" s="66" t="s">
        <v>50</v>
      </c>
      <c r="E532" s="66" t="s">
        <v>183</v>
      </c>
      <c r="F532" s="67">
        <v>39251</v>
      </c>
      <c r="G532" s="25" t="s">
        <v>41</v>
      </c>
    </row>
    <row r="533" spans="1:7" x14ac:dyDescent="0.2">
      <c r="A533" s="66">
        <v>532</v>
      </c>
      <c r="B533" s="66" t="s">
        <v>512</v>
      </c>
      <c r="C533" s="66" t="s">
        <v>513</v>
      </c>
      <c r="D533" s="66" t="s">
        <v>50</v>
      </c>
      <c r="E533" s="66" t="s">
        <v>94</v>
      </c>
      <c r="F533" s="67">
        <v>38847</v>
      </c>
      <c r="G533" s="66" t="s">
        <v>41</v>
      </c>
    </row>
    <row r="534" spans="1:7" x14ac:dyDescent="0.2">
      <c r="A534" s="66">
        <v>533</v>
      </c>
      <c r="B534" s="66" t="s">
        <v>514</v>
      </c>
      <c r="C534" s="66" t="s">
        <v>515</v>
      </c>
      <c r="D534" s="66" t="s">
        <v>50</v>
      </c>
      <c r="E534" s="66" t="s">
        <v>94</v>
      </c>
      <c r="F534" s="67">
        <v>38729</v>
      </c>
      <c r="G534" s="66" t="s">
        <v>41</v>
      </c>
    </row>
    <row r="535" spans="1:7" x14ac:dyDescent="0.2">
      <c r="A535" s="66">
        <v>534</v>
      </c>
      <c r="B535" s="66" t="s">
        <v>516</v>
      </c>
      <c r="C535" s="66" t="s">
        <v>517</v>
      </c>
      <c r="D535" s="66" t="s">
        <v>50</v>
      </c>
      <c r="E535" s="66" t="s">
        <v>94</v>
      </c>
      <c r="F535" s="67">
        <v>38672</v>
      </c>
      <c r="G535" s="66" t="s">
        <v>41</v>
      </c>
    </row>
    <row r="536" spans="1:7" x14ac:dyDescent="0.2">
      <c r="A536" s="66">
        <v>535</v>
      </c>
      <c r="B536" s="66" t="s">
        <v>516</v>
      </c>
      <c r="C536" s="66" t="s">
        <v>518</v>
      </c>
      <c r="D536" s="66" t="s">
        <v>50</v>
      </c>
      <c r="E536" s="66" t="s">
        <v>94</v>
      </c>
      <c r="F536" s="67">
        <v>38624</v>
      </c>
      <c r="G536" s="66" t="s">
        <v>41</v>
      </c>
    </row>
    <row r="537" spans="1:7" x14ac:dyDescent="0.2">
      <c r="A537" s="66">
        <v>536</v>
      </c>
      <c r="B537" s="66" t="s">
        <v>519</v>
      </c>
      <c r="C537" s="66" t="s">
        <v>520</v>
      </c>
      <c r="D537" s="66" t="s">
        <v>50</v>
      </c>
      <c r="E537" s="66" t="s">
        <v>94</v>
      </c>
      <c r="F537" s="67">
        <v>38505</v>
      </c>
      <c r="G537" s="66" t="s">
        <v>41</v>
      </c>
    </row>
    <row r="538" spans="1:7" x14ac:dyDescent="0.2">
      <c r="A538" s="66">
        <v>537</v>
      </c>
      <c r="B538" s="66" t="s">
        <v>228</v>
      </c>
      <c r="C538" s="66" t="s">
        <v>521</v>
      </c>
      <c r="D538" s="66" t="s">
        <v>50</v>
      </c>
      <c r="E538" s="66" t="s">
        <v>94</v>
      </c>
      <c r="F538" s="67">
        <v>38492</v>
      </c>
      <c r="G538" s="66" t="s">
        <v>41</v>
      </c>
    </row>
    <row r="539" spans="1:7" x14ac:dyDescent="0.2">
      <c r="A539" s="66">
        <v>538</v>
      </c>
      <c r="B539" s="66" t="s">
        <v>522</v>
      </c>
      <c r="C539" s="66" t="s">
        <v>523</v>
      </c>
      <c r="D539" s="66" t="s">
        <v>50</v>
      </c>
      <c r="E539" s="66" t="s">
        <v>94</v>
      </c>
      <c r="F539" s="67">
        <v>38313</v>
      </c>
      <c r="G539" s="66" t="s">
        <v>41</v>
      </c>
    </row>
    <row r="540" spans="1:7" x14ac:dyDescent="0.2">
      <c r="A540" s="66">
        <v>539</v>
      </c>
      <c r="B540" s="66" t="s">
        <v>106</v>
      </c>
      <c r="C540" s="66" t="s">
        <v>524</v>
      </c>
      <c r="D540" s="66" t="s">
        <v>50</v>
      </c>
      <c r="E540" s="66" t="s">
        <v>94</v>
      </c>
      <c r="F540" s="67">
        <v>38291</v>
      </c>
      <c r="G540" s="66" t="s">
        <v>41</v>
      </c>
    </row>
    <row r="541" spans="1:7" x14ac:dyDescent="0.2">
      <c r="A541" s="66">
        <v>540</v>
      </c>
      <c r="B541" s="66" t="s">
        <v>90</v>
      </c>
      <c r="C541" s="66" t="s">
        <v>525</v>
      </c>
      <c r="D541" s="66" t="s">
        <v>50</v>
      </c>
      <c r="E541" s="66" t="s">
        <v>94</v>
      </c>
      <c r="F541" s="67">
        <v>38243</v>
      </c>
      <c r="G541" s="66" t="s">
        <v>41</v>
      </c>
    </row>
    <row r="542" spans="1:7" x14ac:dyDescent="0.2">
      <c r="A542" s="66">
        <v>541</v>
      </c>
      <c r="B542" s="66" t="s">
        <v>526</v>
      </c>
      <c r="C542" s="66" t="s">
        <v>527</v>
      </c>
      <c r="D542" s="66" t="s">
        <v>50</v>
      </c>
      <c r="E542" s="66" t="s">
        <v>58</v>
      </c>
      <c r="F542" s="67">
        <v>37992</v>
      </c>
      <c r="G542" s="66" t="s">
        <v>41</v>
      </c>
    </row>
    <row r="543" spans="1:7" x14ac:dyDescent="0.2">
      <c r="A543" s="66">
        <v>542</v>
      </c>
      <c r="B543" s="66" t="s">
        <v>410</v>
      </c>
      <c r="C543" s="66" t="s">
        <v>528</v>
      </c>
      <c r="D543" s="66" t="s">
        <v>50</v>
      </c>
      <c r="E543" s="66" t="s">
        <v>58</v>
      </c>
      <c r="F543" s="67">
        <v>37976</v>
      </c>
      <c r="G543" s="66" t="s">
        <v>41</v>
      </c>
    </row>
    <row r="544" spans="1:7" x14ac:dyDescent="0.2">
      <c r="A544" s="66">
        <v>543</v>
      </c>
      <c r="B544" s="66" t="s">
        <v>104</v>
      </c>
      <c r="C544" s="66" t="s">
        <v>529</v>
      </c>
      <c r="D544" s="66" t="s">
        <v>50</v>
      </c>
      <c r="E544" s="66" t="s">
        <v>58</v>
      </c>
      <c r="F544" s="67">
        <v>37754</v>
      </c>
      <c r="G544" s="66" t="s">
        <v>41</v>
      </c>
    </row>
    <row r="545" spans="1:7" x14ac:dyDescent="0.2">
      <c r="A545" s="66">
        <v>544</v>
      </c>
      <c r="B545" s="66" t="s">
        <v>530</v>
      </c>
      <c r="C545" s="66" t="s">
        <v>531</v>
      </c>
      <c r="D545" s="66" t="s">
        <v>50</v>
      </c>
      <c r="E545" s="66" t="s">
        <v>58</v>
      </c>
      <c r="F545" s="67">
        <v>37526</v>
      </c>
      <c r="G545" s="66" t="s">
        <v>41</v>
      </c>
    </row>
    <row r="546" spans="1:7" x14ac:dyDescent="0.2">
      <c r="A546" s="66">
        <v>545</v>
      </c>
      <c r="B546" s="93" t="s">
        <v>532</v>
      </c>
      <c r="C546" s="93" t="s">
        <v>323</v>
      </c>
      <c r="D546" s="66" t="s">
        <v>50</v>
      </c>
      <c r="E546" s="93" t="s">
        <v>58</v>
      </c>
      <c r="F546" s="94">
        <v>38051</v>
      </c>
      <c r="G546" s="66" t="s">
        <v>41</v>
      </c>
    </row>
    <row r="547" spans="1:7" x14ac:dyDescent="0.2">
      <c r="A547" s="66">
        <v>546</v>
      </c>
      <c r="B547" s="66" t="s">
        <v>244</v>
      </c>
      <c r="C547" s="66" t="s">
        <v>533</v>
      </c>
      <c r="D547" s="66" t="s">
        <v>50</v>
      </c>
      <c r="E547" s="66" t="s">
        <v>51</v>
      </c>
      <c r="F547" s="67">
        <v>37377</v>
      </c>
      <c r="G547" s="66" t="s">
        <v>41</v>
      </c>
    </row>
    <row r="548" spans="1:7" x14ac:dyDescent="0.2">
      <c r="A548" s="66">
        <v>547</v>
      </c>
      <c r="B548" s="66" t="s">
        <v>195</v>
      </c>
      <c r="C548" s="66" t="s">
        <v>534</v>
      </c>
      <c r="D548" s="66" t="s">
        <v>50</v>
      </c>
      <c r="E548" s="66" t="s">
        <v>51</v>
      </c>
      <c r="F548" s="67">
        <v>37366</v>
      </c>
      <c r="G548" s="66" t="s">
        <v>41</v>
      </c>
    </row>
    <row r="549" spans="1:7" x14ac:dyDescent="0.2">
      <c r="A549" s="66">
        <v>548</v>
      </c>
      <c r="B549" s="66" t="s">
        <v>52</v>
      </c>
      <c r="C549" s="66" t="s">
        <v>535</v>
      </c>
      <c r="D549" s="66" t="s">
        <v>50</v>
      </c>
      <c r="E549" s="66" t="s">
        <v>51</v>
      </c>
      <c r="F549" s="67">
        <v>37302</v>
      </c>
      <c r="G549" s="66" t="s">
        <v>41</v>
      </c>
    </row>
    <row r="550" spans="1:7" x14ac:dyDescent="0.2">
      <c r="A550" s="66">
        <v>549</v>
      </c>
      <c r="B550" s="66" t="s">
        <v>536</v>
      </c>
      <c r="C550" s="66" t="s">
        <v>170</v>
      </c>
      <c r="D550" s="66" t="s">
        <v>50</v>
      </c>
      <c r="E550" s="66" t="s">
        <v>51</v>
      </c>
      <c r="F550" s="67">
        <v>37302</v>
      </c>
      <c r="G550" s="66" t="s">
        <v>41</v>
      </c>
    </row>
    <row r="551" spans="1:7" x14ac:dyDescent="0.2">
      <c r="A551" s="66">
        <v>550</v>
      </c>
      <c r="B551" s="66" t="s">
        <v>90</v>
      </c>
      <c r="C551" s="66" t="s">
        <v>537</v>
      </c>
      <c r="D551" s="66" t="s">
        <v>50</v>
      </c>
      <c r="E551" s="66" t="s">
        <v>51</v>
      </c>
      <c r="F551" s="67">
        <v>37049</v>
      </c>
      <c r="G551" s="66" t="s">
        <v>41</v>
      </c>
    </row>
    <row r="552" spans="1:7" x14ac:dyDescent="0.2">
      <c r="A552" s="66">
        <v>551</v>
      </c>
      <c r="B552" s="66" t="s">
        <v>538</v>
      </c>
      <c r="C552" s="66" t="s">
        <v>539</v>
      </c>
      <c r="D552" s="66" t="s">
        <v>50</v>
      </c>
      <c r="E552" s="66" t="s">
        <v>51</v>
      </c>
      <c r="F552" s="67">
        <v>36982</v>
      </c>
      <c r="G552" s="66" t="s">
        <v>41</v>
      </c>
    </row>
    <row r="553" spans="1:7" x14ac:dyDescent="0.2">
      <c r="A553" s="66">
        <v>552</v>
      </c>
      <c r="B553" s="66" t="s">
        <v>540</v>
      </c>
      <c r="C553" s="66" t="s">
        <v>541</v>
      </c>
      <c r="D553" s="66" t="s">
        <v>50</v>
      </c>
      <c r="E553" s="66" t="s">
        <v>51</v>
      </c>
      <c r="F553" s="67"/>
      <c r="G553" s="66" t="s">
        <v>41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66" t="s">
        <v>50</v>
      </c>
      <c r="E554" s="66" t="s">
        <v>51</v>
      </c>
      <c r="F554" s="67">
        <v>37459</v>
      </c>
      <c r="G554" s="66" t="s">
        <v>41</v>
      </c>
    </row>
    <row r="555" spans="1:7" x14ac:dyDescent="0.2">
      <c r="A555" s="66">
        <v>554</v>
      </c>
      <c r="B555" s="66" t="s">
        <v>267</v>
      </c>
      <c r="C555" s="66" t="s">
        <v>542</v>
      </c>
      <c r="D555" s="66" t="s">
        <v>44</v>
      </c>
      <c r="E555" s="66" t="s">
        <v>183</v>
      </c>
      <c r="F555" s="67">
        <v>39157</v>
      </c>
      <c r="G555" s="66" t="s">
        <v>41</v>
      </c>
    </row>
    <row r="556" spans="1:7" x14ac:dyDescent="0.2">
      <c r="A556" s="66">
        <v>555</v>
      </c>
      <c r="B556" s="66" t="s">
        <v>543</v>
      </c>
      <c r="C556" s="66" t="s">
        <v>544</v>
      </c>
      <c r="D556" s="66" t="s">
        <v>44</v>
      </c>
      <c r="E556" s="66" t="s">
        <v>183</v>
      </c>
      <c r="F556" s="67">
        <v>39134</v>
      </c>
      <c r="G556" s="66" t="s">
        <v>41</v>
      </c>
    </row>
    <row r="557" spans="1:7" x14ac:dyDescent="0.2">
      <c r="A557" s="66">
        <v>556</v>
      </c>
      <c r="B557" s="66" t="s">
        <v>162</v>
      </c>
      <c r="C557" s="66" t="s">
        <v>545</v>
      </c>
      <c r="D557" s="66" t="s">
        <v>44</v>
      </c>
      <c r="E557" s="66" t="s">
        <v>183</v>
      </c>
      <c r="F557" s="67">
        <v>38966</v>
      </c>
      <c r="G557" s="66" t="s">
        <v>41</v>
      </c>
    </row>
    <row r="558" spans="1:7" x14ac:dyDescent="0.2">
      <c r="A558" s="66">
        <v>557</v>
      </c>
      <c r="B558" s="66" t="s">
        <v>131</v>
      </c>
      <c r="C558" s="66" t="s">
        <v>546</v>
      </c>
      <c r="D558" s="66" t="s">
        <v>44</v>
      </c>
      <c r="E558" s="66" t="s">
        <v>94</v>
      </c>
      <c r="F558" s="67">
        <v>38942</v>
      </c>
      <c r="G558" s="66" t="s">
        <v>41</v>
      </c>
    </row>
    <row r="559" spans="1:7" x14ac:dyDescent="0.2">
      <c r="A559" s="66">
        <v>558</v>
      </c>
      <c r="B559" s="66" t="s">
        <v>267</v>
      </c>
      <c r="C559" s="66" t="s">
        <v>547</v>
      </c>
      <c r="D559" s="66" t="s">
        <v>44</v>
      </c>
      <c r="E559" s="66" t="s">
        <v>94</v>
      </c>
      <c r="F559" s="67">
        <v>38906</v>
      </c>
      <c r="G559" s="66" t="s">
        <v>41</v>
      </c>
    </row>
    <row r="560" spans="1:7" x14ac:dyDescent="0.2">
      <c r="A560" s="66">
        <v>559</v>
      </c>
      <c r="B560" s="66" t="s">
        <v>265</v>
      </c>
      <c r="C560" s="66" t="s">
        <v>548</v>
      </c>
      <c r="D560" s="66" t="s">
        <v>44</v>
      </c>
      <c r="E560" s="66" t="s">
        <v>94</v>
      </c>
      <c r="F560" s="67">
        <v>38843</v>
      </c>
      <c r="G560" s="66" t="s">
        <v>41</v>
      </c>
    </row>
    <row r="561" spans="1:7" x14ac:dyDescent="0.2">
      <c r="A561" s="66">
        <v>560</v>
      </c>
      <c r="B561" s="66" t="s">
        <v>549</v>
      </c>
      <c r="C561" s="66" t="s">
        <v>428</v>
      </c>
      <c r="D561" s="66" t="s">
        <v>44</v>
      </c>
      <c r="E561" s="66" t="s">
        <v>94</v>
      </c>
      <c r="F561" s="67">
        <v>38838</v>
      </c>
      <c r="G561" s="66" t="s">
        <v>41</v>
      </c>
    </row>
    <row r="562" spans="1:7" x14ac:dyDescent="0.2">
      <c r="A562" s="66">
        <v>561</v>
      </c>
      <c r="B562" s="66" t="s">
        <v>151</v>
      </c>
      <c r="C562" s="66" t="s">
        <v>550</v>
      </c>
      <c r="D562" s="66" t="s">
        <v>44</v>
      </c>
      <c r="E562" s="66" t="s">
        <v>94</v>
      </c>
      <c r="F562" s="67">
        <v>38631</v>
      </c>
      <c r="G562" s="66" t="s">
        <v>41</v>
      </c>
    </row>
    <row r="563" spans="1:7" x14ac:dyDescent="0.2">
      <c r="A563" s="66">
        <v>562</v>
      </c>
      <c r="B563" s="66" t="s">
        <v>551</v>
      </c>
      <c r="C563" s="66" t="s">
        <v>541</v>
      </c>
      <c r="D563" s="66" t="s">
        <v>44</v>
      </c>
      <c r="E563" s="66" t="s">
        <v>94</v>
      </c>
      <c r="F563" s="67">
        <v>38615</v>
      </c>
      <c r="G563" s="66" t="s">
        <v>41</v>
      </c>
    </row>
    <row r="564" spans="1:7" x14ac:dyDescent="0.2">
      <c r="A564" s="66">
        <v>563</v>
      </c>
      <c r="B564" s="66" t="s">
        <v>155</v>
      </c>
      <c r="C564" s="66" t="s">
        <v>552</v>
      </c>
      <c r="D564" s="66" t="s">
        <v>44</v>
      </c>
      <c r="E564" s="66" t="s">
        <v>94</v>
      </c>
      <c r="F564" s="67">
        <v>38552</v>
      </c>
      <c r="G564" s="66" t="s">
        <v>41</v>
      </c>
    </row>
    <row r="565" spans="1:7" x14ac:dyDescent="0.2">
      <c r="A565" s="66">
        <v>564</v>
      </c>
      <c r="B565" s="66" t="s">
        <v>1041</v>
      </c>
      <c r="C565" s="66" t="s">
        <v>553</v>
      </c>
      <c r="D565" s="66" t="s">
        <v>44</v>
      </c>
      <c r="E565" s="66" t="s">
        <v>94</v>
      </c>
      <c r="F565" s="67">
        <v>38251</v>
      </c>
      <c r="G565" s="66" t="s">
        <v>41</v>
      </c>
    </row>
    <row r="566" spans="1:7" x14ac:dyDescent="0.2">
      <c r="A566" s="66">
        <v>565</v>
      </c>
      <c r="B566" s="66" t="s">
        <v>291</v>
      </c>
      <c r="C566" s="66" t="s">
        <v>554</v>
      </c>
      <c r="D566" s="66" t="s">
        <v>44</v>
      </c>
      <c r="E566" s="66" t="s">
        <v>94</v>
      </c>
      <c r="F566" s="67"/>
      <c r="G566" s="66" t="s">
        <v>41</v>
      </c>
    </row>
    <row r="567" spans="1:7" x14ac:dyDescent="0.2">
      <c r="A567" s="66">
        <v>566</v>
      </c>
      <c r="B567" s="66" t="s">
        <v>1042</v>
      </c>
      <c r="C567" s="66" t="s">
        <v>555</v>
      </c>
      <c r="D567" s="66" t="s">
        <v>44</v>
      </c>
      <c r="E567" s="66" t="s">
        <v>58</v>
      </c>
      <c r="F567" s="67">
        <v>38145</v>
      </c>
      <c r="G567" s="66" t="s">
        <v>41</v>
      </c>
    </row>
    <row r="568" spans="1:7" x14ac:dyDescent="0.2">
      <c r="A568" s="66">
        <v>567</v>
      </c>
      <c r="B568" s="66" t="s">
        <v>556</v>
      </c>
      <c r="C568" s="66" t="s">
        <v>557</v>
      </c>
      <c r="D568" s="66" t="s">
        <v>44</v>
      </c>
      <c r="E568" s="66" t="s">
        <v>58</v>
      </c>
      <c r="F568" s="67">
        <v>37860</v>
      </c>
      <c r="G568" s="66" t="s">
        <v>41</v>
      </c>
    </row>
    <row r="569" spans="1:7" x14ac:dyDescent="0.2">
      <c r="A569" s="66">
        <v>568</v>
      </c>
      <c r="B569" s="66" t="s">
        <v>85</v>
      </c>
      <c r="C569" s="66" t="s">
        <v>558</v>
      </c>
      <c r="D569" s="66" t="s">
        <v>44</v>
      </c>
      <c r="E569" s="66" t="s">
        <v>58</v>
      </c>
      <c r="F569" s="67">
        <v>37823</v>
      </c>
      <c r="G569" s="66" t="s">
        <v>41</v>
      </c>
    </row>
    <row r="570" spans="1:7" x14ac:dyDescent="0.2">
      <c r="A570" s="66">
        <v>569</v>
      </c>
      <c r="B570" s="66" t="s">
        <v>559</v>
      </c>
      <c r="C570" s="66" t="s">
        <v>515</v>
      </c>
      <c r="D570" s="66" t="s">
        <v>44</v>
      </c>
      <c r="E570" s="66" t="s">
        <v>58</v>
      </c>
      <c r="F570" s="67">
        <v>37705</v>
      </c>
      <c r="G570" s="66" t="s">
        <v>41</v>
      </c>
    </row>
    <row r="571" spans="1:7" x14ac:dyDescent="0.2">
      <c r="A571" s="66">
        <v>570</v>
      </c>
      <c r="B571" s="66" t="s">
        <v>560</v>
      </c>
      <c r="C571" s="66" t="s">
        <v>561</v>
      </c>
      <c r="D571" s="66" t="s">
        <v>44</v>
      </c>
      <c r="E571" s="66" t="s">
        <v>58</v>
      </c>
      <c r="F571" s="67">
        <v>37686</v>
      </c>
      <c r="G571" s="66" t="s">
        <v>41</v>
      </c>
    </row>
    <row r="572" spans="1:7" x14ac:dyDescent="0.2">
      <c r="A572" s="66">
        <v>571</v>
      </c>
      <c r="B572" s="66" t="s">
        <v>301</v>
      </c>
      <c r="C572" s="66" t="s">
        <v>236</v>
      </c>
      <c r="D572" s="66" t="s">
        <v>44</v>
      </c>
      <c r="E572" s="66" t="s">
        <v>58</v>
      </c>
      <c r="F572" s="67">
        <v>37620</v>
      </c>
      <c r="G572" s="66" t="s">
        <v>41</v>
      </c>
    </row>
    <row r="573" spans="1:7" x14ac:dyDescent="0.2">
      <c r="A573" s="66">
        <v>572</v>
      </c>
      <c r="B573" s="66" t="s">
        <v>185</v>
      </c>
      <c r="C573" s="66" t="s">
        <v>562</v>
      </c>
      <c r="D573" s="66" t="s">
        <v>44</v>
      </c>
      <c r="E573" s="66" t="s">
        <v>58</v>
      </c>
      <c r="F573" s="67">
        <v>37619</v>
      </c>
      <c r="G573" s="66" t="s">
        <v>41</v>
      </c>
    </row>
    <row r="574" spans="1:7" x14ac:dyDescent="0.2">
      <c r="A574" s="66">
        <v>573</v>
      </c>
      <c r="B574" s="66" t="s">
        <v>314</v>
      </c>
      <c r="C574" s="66" t="s">
        <v>524</v>
      </c>
      <c r="D574" s="66" t="s">
        <v>44</v>
      </c>
      <c r="E574" s="66" t="s">
        <v>58</v>
      </c>
      <c r="F574" s="67">
        <v>37575</v>
      </c>
      <c r="G574" s="66" t="s">
        <v>41</v>
      </c>
    </row>
    <row r="575" spans="1:7" x14ac:dyDescent="0.2">
      <c r="A575" s="66">
        <v>574</v>
      </c>
      <c r="B575" s="66" t="s">
        <v>563</v>
      </c>
      <c r="C575" s="66" t="s">
        <v>564</v>
      </c>
      <c r="D575" s="66" t="s">
        <v>44</v>
      </c>
      <c r="E575" s="66" t="s">
        <v>58</v>
      </c>
      <c r="F575" s="67">
        <v>37506</v>
      </c>
      <c r="G575" s="66" t="s">
        <v>41</v>
      </c>
    </row>
    <row r="576" spans="1:7" x14ac:dyDescent="0.2">
      <c r="A576" s="66">
        <v>575</v>
      </c>
      <c r="B576" s="66" t="s">
        <v>448</v>
      </c>
      <c r="C576" s="66" t="s">
        <v>565</v>
      </c>
      <c r="D576" s="66" t="s">
        <v>44</v>
      </c>
      <c r="E576" s="66" t="s">
        <v>58</v>
      </c>
      <c r="F576" s="67"/>
      <c r="G576" s="66" t="s">
        <v>41</v>
      </c>
    </row>
    <row r="577" spans="1:7" x14ac:dyDescent="0.2">
      <c r="A577" s="66">
        <v>576</v>
      </c>
      <c r="B577" s="66" t="s">
        <v>120</v>
      </c>
      <c r="C577" s="66" t="s">
        <v>428</v>
      </c>
      <c r="D577" s="66" t="s">
        <v>44</v>
      </c>
      <c r="E577" s="66" t="s">
        <v>51</v>
      </c>
      <c r="F577" s="67">
        <v>37193</v>
      </c>
      <c r="G577" s="66" t="s">
        <v>41</v>
      </c>
    </row>
    <row r="578" spans="1:7" x14ac:dyDescent="0.2">
      <c r="A578" s="66">
        <v>577</v>
      </c>
      <c r="B578" s="66" t="s">
        <v>314</v>
      </c>
      <c r="C578" s="66" t="s">
        <v>566</v>
      </c>
      <c r="D578" s="66" t="s">
        <v>44</v>
      </c>
      <c r="E578" s="66" t="s">
        <v>51</v>
      </c>
      <c r="F578" s="67">
        <v>36954</v>
      </c>
      <c r="G578" s="66" t="s">
        <v>41</v>
      </c>
    </row>
    <row r="579" spans="1:7" x14ac:dyDescent="0.2">
      <c r="A579" s="66">
        <v>578</v>
      </c>
      <c r="B579" s="66" t="s">
        <v>142</v>
      </c>
      <c r="C579" s="66" t="s">
        <v>567</v>
      </c>
      <c r="D579" s="66" t="s">
        <v>44</v>
      </c>
      <c r="E579" s="66" t="s">
        <v>51</v>
      </c>
      <c r="F579" s="67">
        <v>36829</v>
      </c>
      <c r="G579" s="66" t="s">
        <v>41</v>
      </c>
    </row>
    <row r="580" spans="1:7" x14ac:dyDescent="0.2">
      <c r="A580" s="66">
        <v>579</v>
      </c>
      <c r="B580" s="66" t="s">
        <v>568</v>
      </c>
      <c r="C580" s="66" t="s">
        <v>564</v>
      </c>
      <c r="D580" s="66" t="s">
        <v>44</v>
      </c>
      <c r="E580" s="66" t="s">
        <v>51</v>
      </c>
      <c r="F580" s="67">
        <v>36795</v>
      </c>
      <c r="G580" s="66" t="s">
        <v>41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66" t="s">
        <v>50</v>
      </c>
      <c r="E581" s="66" t="s">
        <v>183</v>
      </c>
      <c r="F581" s="67">
        <v>39038</v>
      </c>
      <c r="G581" s="66" t="s">
        <v>41</v>
      </c>
    </row>
    <row r="582" spans="1:7" x14ac:dyDescent="0.2">
      <c r="A582" s="66">
        <v>581</v>
      </c>
      <c r="B582" s="66" t="s">
        <v>731</v>
      </c>
      <c r="C582" s="66" t="s">
        <v>1045</v>
      </c>
      <c r="D582" s="66" t="s">
        <v>50</v>
      </c>
      <c r="E582" s="66" t="s">
        <v>94</v>
      </c>
      <c r="F582" s="67">
        <v>38879</v>
      </c>
      <c r="G582" s="66" t="s">
        <v>41</v>
      </c>
    </row>
    <row r="583" spans="1:7" x14ac:dyDescent="0.2">
      <c r="A583" s="66">
        <v>582</v>
      </c>
      <c r="B583" s="66" t="s">
        <v>440</v>
      </c>
      <c r="C583" s="66" t="s">
        <v>1046</v>
      </c>
      <c r="D583" s="66" t="s">
        <v>50</v>
      </c>
      <c r="E583" s="66" t="s">
        <v>94</v>
      </c>
      <c r="F583" s="67">
        <v>38539</v>
      </c>
      <c r="G583" s="66" t="s">
        <v>41</v>
      </c>
    </row>
    <row r="584" spans="1:7" x14ac:dyDescent="0.2">
      <c r="A584" s="66">
        <v>583</v>
      </c>
      <c r="B584" s="66" t="s">
        <v>306</v>
      </c>
      <c r="C584" s="66" t="s">
        <v>57</v>
      </c>
      <c r="D584" s="66" t="s">
        <v>44</v>
      </c>
      <c r="E584" s="66" t="s">
        <v>51</v>
      </c>
      <c r="F584" s="67">
        <v>37102</v>
      </c>
      <c r="G584" s="66" t="s">
        <v>41</v>
      </c>
    </row>
    <row r="585" spans="1:7" x14ac:dyDescent="0.2">
      <c r="A585" s="66">
        <v>584</v>
      </c>
      <c r="B585" s="66" t="s">
        <v>1142</v>
      </c>
      <c r="C585" s="66" t="s">
        <v>1067</v>
      </c>
      <c r="D585" s="66" t="s">
        <v>50</v>
      </c>
      <c r="E585" s="66" t="s">
        <v>58</v>
      </c>
      <c r="F585" s="67">
        <v>37926</v>
      </c>
      <c r="G585" s="66" t="s">
        <v>41</v>
      </c>
    </row>
    <row r="586" spans="1:7" x14ac:dyDescent="0.2">
      <c r="A586" s="66">
        <v>585</v>
      </c>
      <c r="B586" s="66" t="s">
        <v>1143</v>
      </c>
      <c r="C586" s="66" t="s">
        <v>1067</v>
      </c>
      <c r="D586" s="66" t="s">
        <v>44</v>
      </c>
      <c r="E586" s="66" t="s">
        <v>94</v>
      </c>
      <c r="F586" s="67">
        <v>38879</v>
      </c>
      <c r="G586" s="66" t="s">
        <v>41</v>
      </c>
    </row>
    <row r="587" spans="1:7" x14ac:dyDescent="0.2">
      <c r="A587" s="66">
        <v>586</v>
      </c>
      <c r="B587" s="66" t="s">
        <v>1144</v>
      </c>
      <c r="C587" s="66" t="s">
        <v>1145</v>
      </c>
      <c r="D587" s="66" t="s">
        <v>50</v>
      </c>
      <c r="E587" s="66" t="s">
        <v>94</v>
      </c>
      <c r="F587" s="67">
        <v>38513</v>
      </c>
      <c r="G587" s="66" t="s">
        <v>41</v>
      </c>
    </row>
    <row r="588" spans="1:7" x14ac:dyDescent="0.2">
      <c r="A588" s="66">
        <v>587</v>
      </c>
      <c r="B588" s="66" t="s">
        <v>306</v>
      </c>
      <c r="C588" s="66" t="s">
        <v>57</v>
      </c>
      <c r="D588" s="66" t="s">
        <v>44</v>
      </c>
      <c r="E588" s="66" t="s">
        <v>51</v>
      </c>
      <c r="F588" s="67">
        <v>37102</v>
      </c>
      <c r="G588" s="66" t="s">
        <v>41</v>
      </c>
    </row>
    <row r="589" spans="1:7" x14ac:dyDescent="0.2">
      <c r="A589" s="66">
        <v>588</v>
      </c>
      <c r="B589" s="93" t="s">
        <v>1186</v>
      </c>
      <c r="C589" s="93" t="s">
        <v>1187</v>
      </c>
      <c r="D589" s="93" t="s">
        <v>50</v>
      </c>
      <c r="E589" s="93" t="s">
        <v>58</v>
      </c>
      <c r="F589" s="94">
        <v>37602</v>
      </c>
      <c r="G589" s="66" t="s">
        <v>41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41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41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41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41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41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41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41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41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41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41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41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41</v>
      </c>
    </row>
    <row r="602" spans="1:7" x14ac:dyDescent="0.2">
      <c r="A602" s="25">
        <v>601</v>
      </c>
      <c r="B602" s="25" t="s">
        <v>569</v>
      </c>
      <c r="C602" s="25" t="s">
        <v>570</v>
      </c>
      <c r="D602" s="25" t="s">
        <v>50</v>
      </c>
      <c r="E602" s="25" t="s">
        <v>183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571</v>
      </c>
      <c r="C603" s="66" t="s">
        <v>527</v>
      </c>
      <c r="D603" s="66" t="s">
        <v>50</v>
      </c>
      <c r="E603" s="66" t="s">
        <v>183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572</v>
      </c>
      <c r="C604" s="66" t="s">
        <v>573</v>
      </c>
      <c r="D604" s="66" t="s">
        <v>50</v>
      </c>
      <c r="E604" s="66" t="s">
        <v>183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235</v>
      </c>
      <c r="C605" s="66" t="s">
        <v>574</v>
      </c>
      <c r="D605" s="66" t="s">
        <v>50</v>
      </c>
      <c r="E605" s="66" t="s">
        <v>183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97</v>
      </c>
      <c r="C606" s="66" t="s">
        <v>575</v>
      </c>
      <c r="D606" s="66" t="s">
        <v>50</v>
      </c>
      <c r="E606" s="66" t="s">
        <v>183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576</v>
      </c>
      <c r="C607" s="66" t="s">
        <v>577</v>
      </c>
      <c r="D607" s="66" t="s">
        <v>50</v>
      </c>
      <c r="E607" s="66" t="s">
        <v>183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578</v>
      </c>
      <c r="C608" s="66" t="s">
        <v>303</v>
      </c>
      <c r="D608" s="66" t="s">
        <v>50</v>
      </c>
      <c r="E608" s="66" t="s">
        <v>183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224</v>
      </c>
      <c r="C609" s="66" t="s">
        <v>579</v>
      </c>
      <c r="D609" s="66" t="s">
        <v>50</v>
      </c>
      <c r="E609" s="66" t="s">
        <v>183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56</v>
      </c>
      <c r="C610" s="66" t="s">
        <v>579</v>
      </c>
      <c r="D610" s="66" t="s">
        <v>50</v>
      </c>
      <c r="E610" s="66" t="s">
        <v>183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580</v>
      </c>
      <c r="C611" s="66" t="s">
        <v>581</v>
      </c>
      <c r="D611" s="66" t="s">
        <v>50</v>
      </c>
      <c r="E611" s="66" t="s">
        <v>183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97</v>
      </c>
      <c r="C612" s="66" t="s">
        <v>582</v>
      </c>
      <c r="D612" s="66" t="s">
        <v>50</v>
      </c>
      <c r="E612" s="66" t="s">
        <v>183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583</v>
      </c>
      <c r="C613" s="66" t="s">
        <v>584</v>
      </c>
      <c r="D613" s="66" t="s">
        <v>50</v>
      </c>
      <c r="E613" s="66" t="s">
        <v>183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61</v>
      </c>
      <c r="C614" s="66" t="s">
        <v>585</v>
      </c>
      <c r="D614" s="66" t="s">
        <v>50</v>
      </c>
      <c r="E614" s="66" t="s">
        <v>183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586</v>
      </c>
      <c r="C615" s="66" t="s">
        <v>275</v>
      </c>
      <c r="D615" s="66" t="s">
        <v>50</v>
      </c>
      <c r="E615" s="66" t="s">
        <v>94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587</v>
      </c>
      <c r="C616" s="66" t="s">
        <v>588</v>
      </c>
      <c r="D616" s="66" t="s">
        <v>50</v>
      </c>
      <c r="E616" s="66" t="s">
        <v>94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74</v>
      </c>
      <c r="C617" s="66" t="s">
        <v>589</v>
      </c>
      <c r="D617" s="66" t="s">
        <v>50</v>
      </c>
      <c r="E617" s="66" t="s">
        <v>94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590</v>
      </c>
      <c r="C618" s="66" t="s">
        <v>591</v>
      </c>
      <c r="D618" s="66" t="s">
        <v>50</v>
      </c>
      <c r="E618" s="66" t="s">
        <v>94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592</v>
      </c>
      <c r="C619" s="66" t="s">
        <v>527</v>
      </c>
      <c r="D619" s="66" t="s">
        <v>50</v>
      </c>
      <c r="E619" s="66" t="s">
        <v>94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195</v>
      </c>
      <c r="C620" s="66" t="s">
        <v>593</v>
      </c>
      <c r="D620" s="66" t="s">
        <v>50</v>
      </c>
      <c r="E620" s="66" t="s">
        <v>94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106</v>
      </c>
      <c r="C621" s="66" t="s">
        <v>594</v>
      </c>
      <c r="D621" s="66" t="s">
        <v>50</v>
      </c>
      <c r="E621" s="66" t="s">
        <v>94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84</v>
      </c>
      <c r="C622" s="66" t="s">
        <v>595</v>
      </c>
      <c r="D622" s="66" t="s">
        <v>50</v>
      </c>
      <c r="E622" s="66" t="s">
        <v>94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510</v>
      </c>
      <c r="C623" s="66" t="s">
        <v>520</v>
      </c>
      <c r="D623" s="66" t="s">
        <v>50</v>
      </c>
      <c r="E623" s="66" t="s">
        <v>94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596</v>
      </c>
      <c r="C624" s="66" t="s">
        <v>113</v>
      </c>
      <c r="D624" s="66" t="s">
        <v>50</v>
      </c>
      <c r="E624" s="66" t="s">
        <v>94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597</v>
      </c>
      <c r="C625" s="66" t="s">
        <v>598</v>
      </c>
      <c r="D625" s="66" t="s">
        <v>50</v>
      </c>
      <c r="E625" s="66" t="s">
        <v>94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599</v>
      </c>
      <c r="C626" s="66" t="s">
        <v>598</v>
      </c>
      <c r="D626" s="66" t="s">
        <v>50</v>
      </c>
      <c r="E626" s="66" t="s">
        <v>94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538</v>
      </c>
      <c r="C627" s="66" t="s">
        <v>600</v>
      </c>
      <c r="D627" s="66" t="s">
        <v>50</v>
      </c>
      <c r="E627" s="66" t="s">
        <v>94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601</v>
      </c>
      <c r="C628" s="66" t="s">
        <v>602</v>
      </c>
      <c r="D628" s="66" t="s">
        <v>50</v>
      </c>
      <c r="E628" s="66" t="s">
        <v>94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287</v>
      </c>
      <c r="C629" s="66" t="s">
        <v>603</v>
      </c>
      <c r="D629" s="66" t="s">
        <v>44</v>
      </c>
      <c r="E629" s="66" t="s">
        <v>183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296</v>
      </c>
      <c r="C630" s="66" t="s">
        <v>603</v>
      </c>
      <c r="D630" s="66" t="s">
        <v>44</v>
      </c>
      <c r="E630" s="66" t="s">
        <v>183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149</v>
      </c>
      <c r="C631" s="66" t="s">
        <v>275</v>
      </c>
      <c r="D631" s="66" t="s">
        <v>44</v>
      </c>
      <c r="E631" s="66" t="s">
        <v>183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164</v>
      </c>
      <c r="C632" s="66" t="s">
        <v>604</v>
      </c>
      <c r="D632" s="66" t="s">
        <v>44</v>
      </c>
      <c r="E632" s="66" t="s">
        <v>183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605</v>
      </c>
      <c r="C633" s="66" t="s">
        <v>606</v>
      </c>
      <c r="D633" s="66" t="s">
        <v>44</v>
      </c>
      <c r="E633" s="66" t="s">
        <v>183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607</v>
      </c>
      <c r="C634" s="66" t="s">
        <v>557</v>
      </c>
      <c r="D634" s="66" t="s">
        <v>44</v>
      </c>
      <c r="E634" s="66" t="s">
        <v>183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608</v>
      </c>
      <c r="C635" s="66" t="s">
        <v>609</v>
      </c>
      <c r="D635" s="66" t="s">
        <v>44</v>
      </c>
      <c r="E635" s="66" t="s">
        <v>183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296</v>
      </c>
      <c r="C636" s="66" t="s">
        <v>595</v>
      </c>
      <c r="D636" s="66" t="s">
        <v>44</v>
      </c>
      <c r="E636" s="66" t="s">
        <v>183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178</v>
      </c>
      <c r="C637" s="66" t="s">
        <v>610</v>
      </c>
      <c r="D637" s="66" t="s">
        <v>44</v>
      </c>
      <c r="E637" s="66" t="s">
        <v>183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611</v>
      </c>
      <c r="C638" s="66" t="s">
        <v>612</v>
      </c>
      <c r="D638" s="66" t="s">
        <v>44</v>
      </c>
      <c r="E638" s="66" t="s">
        <v>183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296</v>
      </c>
      <c r="C639" s="66" t="s">
        <v>613</v>
      </c>
      <c r="D639" s="66" t="s">
        <v>44</v>
      </c>
      <c r="E639" s="66" t="s">
        <v>183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614</v>
      </c>
      <c r="C640" s="66" t="s">
        <v>615</v>
      </c>
      <c r="D640" s="66" t="s">
        <v>44</v>
      </c>
      <c r="E640" s="66" t="s">
        <v>183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616</v>
      </c>
      <c r="C641" s="66" t="s">
        <v>617</v>
      </c>
      <c r="D641" s="66" t="s">
        <v>44</v>
      </c>
      <c r="E641" s="66" t="s">
        <v>183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301</v>
      </c>
      <c r="C642" s="66" t="s">
        <v>618</v>
      </c>
      <c r="D642" s="66" t="s">
        <v>44</v>
      </c>
      <c r="E642" s="66" t="s">
        <v>183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301</v>
      </c>
      <c r="C643" s="66" t="s">
        <v>619</v>
      </c>
      <c r="D643" s="66" t="s">
        <v>44</v>
      </c>
      <c r="E643" s="66" t="s">
        <v>183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176</v>
      </c>
      <c r="C644" s="66" t="s">
        <v>600</v>
      </c>
      <c r="D644" s="66" t="s">
        <v>44</v>
      </c>
      <c r="E644" s="66" t="s">
        <v>183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559</v>
      </c>
      <c r="C645" s="66" t="s">
        <v>620</v>
      </c>
      <c r="D645" s="66" t="s">
        <v>44</v>
      </c>
      <c r="E645" s="66" t="s">
        <v>183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621</v>
      </c>
      <c r="C646" s="66" t="s">
        <v>622</v>
      </c>
      <c r="D646" s="66" t="s">
        <v>44</v>
      </c>
      <c r="E646" s="66" t="s">
        <v>183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136</v>
      </c>
      <c r="C647" s="66" t="s">
        <v>623</v>
      </c>
      <c r="D647" s="66" t="s">
        <v>44</v>
      </c>
      <c r="E647" s="66" t="s">
        <v>183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624</v>
      </c>
      <c r="C648" s="66" t="s">
        <v>625</v>
      </c>
      <c r="D648" s="66" t="s">
        <v>44</v>
      </c>
      <c r="E648" s="66" t="s">
        <v>183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273</v>
      </c>
      <c r="C649" s="66" t="s">
        <v>302</v>
      </c>
      <c r="D649" s="66" t="s">
        <v>44</v>
      </c>
      <c r="E649" s="66" t="s">
        <v>183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138</v>
      </c>
      <c r="C650" s="66" t="s">
        <v>302</v>
      </c>
      <c r="D650" s="66" t="s">
        <v>44</v>
      </c>
      <c r="E650" s="66" t="s">
        <v>183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626</v>
      </c>
      <c r="C651" s="66" t="s">
        <v>627</v>
      </c>
      <c r="D651" s="66" t="s">
        <v>44</v>
      </c>
      <c r="E651" s="66" t="s">
        <v>183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434</v>
      </c>
      <c r="C652" s="66" t="s">
        <v>628</v>
      </c>
      <c r="D652" s="66" t="s">
        <v>44</v>
      </c>
      <c r="E652" s="66" t="s">
        <v>183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166</v>
      </c>
      <c r="C653" s="66" t="s">
        <v>629</v>
      </c>
      <c r="D653" s="66" t="s">
        <v>44</v>
      </c>
      <c r="E653" s="66" t="s">
        <v>183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630</v>
      </c>
      <c r="C654" s="66" t="s">
        <v>631</v>
      </c>
      <c r="D654" s="66" t="s">
        <v>44</v>
      </c>
      <c r="E654" s="66" t="s">
        <v>183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138</v>
      </c>
      <c r="C655" s="66" t="s">
        <v>631</v>
      </c>
      <c r="D655" s="66" t="s">
        <v>44</v>
      </c>
      <c r="E655" s="66" t="s">
        <v>183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147</v>
      </c>
      <c r="C656" s="66" t="s">
        <v>632</v>
      </c>
      <c r="D656" s="66" t="s">
        <v>44</v>
      </c>
      <c r="E656" s="66" t="s">
        <v>94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300</v>
      </c>
      <c r="C657" s="66" t="s">
        <v>633</v>
      </c>
      <c r="D657" s="66" t="s">
        <v>44</v>
      </c>
      <c r="E657" s="66" t="s">
        <v>94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322</v>
      </c>
      <c r="C658" s="66" t="s">
        <v>634</v>
      </c>
      <c r="D658" s="66" t="s">
        <v>44</v>
      </c>
      <c r="E658" s="66" t="s">
        <v>94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296</v>
      </c>
      <c r="C659" s="66" t="s">
        <v>635</v>
      </c>
      <c r="D659" s="66" t="s">
        <v>44</v>
      </c>
      <c r="E659" s="66" t="s">
        <v>94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448</v>
      </c>
      <c r="C660" s="66" t="s">
        <v>636</v>
      </c>
      <c r="D660" s="66" t="s">
        <v>44</v>
      </c>
      <c r="E660" s="66" t="s">
        <v>94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637</v>
      </c>
      <c r="C661" s="66" t="s">
        <v>638</v>
      </c>
      <c r="D661" s="66" t="s">
        <v>44</v>
      </c>
      <c r="E661" s="66" t="s">
        <v>94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138</v>
      </c>
      <c r="C662" s="66" t="s">
        <v>639</v>
      </c>
      <c r="D662" s="66" t="s">
        <v>44</v>
      </c>
      <c r="E662" s="66" t="s">
        <v>94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296</v>
      </c>
      <c r="C663" s="66" t="s">
        <v>640</v>
      </c>
      <c r="D663" s="66" t="s">
        <v>44</v>
      </c>
      <c r="E663" s="66" t="s">
        <v>94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120</v>
      </c>
      <c r="C664" s="66" t="s">
        <v>87</v>
      </c>
      <c r="D664" s="66" t="s">
        <v>44</v>
      </c>
      <c r="E664" s="66" t="s">
        <v>94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641</v>
      </c>
      <c r="C665" s="66" t="s">
        <v>615</v>
      </c>
      <c r="D665" s="66" t="s">
        <v>44</v>
      </c>
      <c r="E665" s="66" t="s">
        <v>94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155</v>
      </c>
      <c r="C666" s="66" t="s">
        <v>642</v>
      </c>
      <c r="D666" s="66" t="s">
        <v>44</v>
      </c>
      <c r="E666" s="66" t="s">
        <v>94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116</v>
      </c>
      <c r="C667" s="66" t="s">
        <v>643</v>
      </c>
      <c r="D667" s="66" t="s">
        <v>44</v>
      </c>
      <c r="E667" s="66" t="s">
        <v>94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644</v>
      </c>
      <c r="C668" s="66" t="s">
        <v>645</v>
      </c>
      <c r="D668" s="66" t="s">
        <v>44</v>
      </c>
      <c r="E668" s="66" t="s">
        <v>94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296</v>
      </c>
      <c r="C669" s="66" t="s">
        <v>646</v>
      </c>
      <c r="D669" s="66" t="s">
        <v>44</v>
      </c>
      <c r="E669" s="66" t="s">
        <v>94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138</v>
      </c>
      <c r="C670" s="66" t="s">
        <v>619</v>
      </c>
      <c r="D670" s="66" t="s">
        <v>44</v>
      </c>
      <c r="E670" s="66" t="s">
        <v>94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647</v>
      </c>
      <c r="C671" s="66" t="s">
        <v>648</v>
      </c>
      <c r="D671" s="66" t="s">
        <v>44</v>
      </c>
      <c r="E671" s="66" t="s">
        <v>94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262</v>
      </c>
      <c r="C672" s="66" t="s">
        <v>649</v>
      </c>
      <c r="D672" s="66" t="s">
        <v>44</v>
      </c>
      <c r="E672" s="66" t="s">
        <v>94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650</v>
      </c>
      <c r="C673" s="66" t="s">
        <v>651</v>
      </c>
      <c r="D673" s="66" t="s">
        <v>44</v>
      </c>
      <c r="E673" s="66" t="s">
        <v>94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652</v>
      </c>
      <c r="C674" s="66" t="s">
        <v>302</v>
      </c>
      <c r="D674" s="66" t="s">
        <v>44</v>
      </c>
      <c r="E674" s="66" t="s">
        <v>94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653</v>
      </c>
      <c r="C675" s="66" t="s">
        <v>117</v>
      </c>
      <c r="D675" s="66" t="s">
        <v>44</v>
      </c>
      <c r="E675" s="66" t="s">
        <v>94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314</v>
      </c>
      <c r="C676" s="66" t="s">
        <v>654</v>
      </c>
      <c r="D676" s="66" t="s">
        <v>44</v>
      </c>
      <c r="E676" s="66" t="s">
        <v>94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655</v>
      </c>
      <c r="C702" s="25" t="s">
        <v>656</v>
      </c>
      <c r="D702" s="25" t="s">
        <v>50</v>
      </c>
      <c r="E702" s="25" t="s">
        <v>58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657</v>
      </c>
      <c r="C703" s="66" t="s">
        <v>658</v>
      </c>
      <c r="D703" s="66" t="s">
        <v>50</v>
      </c>
      <c r="E703" s="66" t="s">
        <v>58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659</v>
      </c>
      <c r="C704" s="66" t="s">
        <v>660</v>
      </c>
      <c r="D704" s="66" t="s">
        <v>50</v>
      </c>
      <c r="E704" s="66" t="s">
        <v>58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661</v>
      </c>
      <c r="C705" s="66" t="s">
        <v>487</v>
      </c>
      <c r="D705" s="66" t="s">
        <v>50</v>
      </c>
      <c r="E705" s="66" t="s">
        <v>58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662</v>
      </c>
      <c r="C706" s="66" t="s">
        <v>663</v>
      </c>
      <c r="D706" s="66" t="s">
        <v>50</v>
      </c>
      <c r="E706" s="66" t="s">
        <v>58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664</v>
      </c>
      <c r="C707" s="66" t="s">
        <v>665</v>
      </c>
      <c r="D707" s="66" t="s">
        <v>50</v>
      </c>
      <c r="E707" s="66" t="s">
        <v>58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666</v>
      </c>
      <c r="C708" s="66" t="s">
        <v>667</v>
      </c>
      <c r="D708" s="66" t="s">
        <v>50</v>
      </c>
      <c r="E708" s="66" t="s">
        <v>58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662</v>
      </c>
      <c r="C709" s="66" t="s">
        <v>668</v>
      </c>
      <c r="D709" s="66" t="s">
        <v>50</v>
      </c>
      <c r="E709" s="66" t="s">
        <v>51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669</v>
      </c>
      <c r="C710" s="66" t="s">
        <v>670</v>
      </c>
      <c r="D710" s="66" t="s">
        <v>50</v>
      </c>
      <c r="E710" s="66" t="s">
        <v>51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671</v>
      </c>
      <c r="C711" s="66" t="s">
        <v>672</v>
      </c>
      <c r="D711" s="66" t="s">
        <v>50</v>
      </c>
      <c r="E711" s="66" t="s">
        <v>51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673</v>
      </c>
      <c r="C712" s="66" t="s">
        <v>674</v>
      </c>
      <c r="D712" s="66" t="s">
        <v>50</v>
      </c>
      <c r="E712" s="66" t="s">
        <v>58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480</v>
      </c>
      <c r="C713" s="66" t="s">
        <v>774</v>
      </c>
      <c r="D713" s="66" t="s">
        <v>44</v>
      </c>
      <c r="E713" s="66" t="s">
        <v>58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398</v>
      </c>
      <c r="C714" s="66" t="s">
        <v>774</v>
      </c>
      <c r="D714" s="66" t="s">
        <v>44</v>
      </c>
      <c r="E714" s="66" t="s">
        <v>51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50</v>
      </c>
      <c r="E715" s="66" t="s">
        <v>94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380</v>
      </c>
      <c r="C716" s="66" t="s">
        <v>883</v>
      </c>
      <c r="D716" s="66" t="s">
        <v>44</v>
      </c>
      <c r="E716" s="66" t="s">
        <v>94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44</v>
      </c>
      <c r="E717" s="66" t="s">
        <v>58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44</v>
      </c>
      <c r="E718" s="66" t="s">
        <v>58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812</v>
      </c>
      <c r="C719" s="66" t="s">
        <v>888</v>
      </c>
      <c r="D719" s="66" t="s">
        <v>44</v>
      </c>
      <c r="E719" s="66" t="s">
        <v>58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388</v>
      </c>
      <c r="C720" s="66" t="s">
        <v>889</v>
      </c>
      <c r="D720" s="66" t="s">
        <v>44</v>
      </c>
      <c r="E720" s="66" t="s">
        <v>58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44</v>
      </c>
      <c r="E721" s="66" t="s">
        <v>58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44</v>
      </c>
      <c r="E722" s="66" t="s">
        <v>51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506</v>
      </c>
      <c r="C723" s="66" t="s">
        <v>889</v>
      </c>
      <c r="D723" s="66" t="s">
        <v>44</v>
      </c>
      <c r="E723" s="66" t="s">
        <v>58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44</v>
      </c>
      <c r="E724" s="66" t="s">
        <v>51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1019</v>
      </c>
      <c r="D725" s="66" t="s">
        <v>50</v>
      </c>
      <c r="E725" s="66" t="s">
        <v>58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670</v>
      </c>
      <c r="D726" s="66" t="s">
        <v>44</v>
      </c>
      <c r="E726" s="66" t="s">
        <v>94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50</v>
      </c>
      <c r="E727" s="66" t="s">
        <v>58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376</v>
      </c>
      <c r="C728" s="66" t="s">
        <v>1056</v>
      </c>
      <c r="D728" s="66" t="s">
        <v>44</v>
      </c>
      <c r="E728" s="66" t="s">
        <v>58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1008</v>
      </c>
      <c r="D729" s="66" t="s">
        <v>50</v>
      </c>
      <c r="E729" s="66" t="s">
        <v>58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1008</v>
      </c>
      <c r="D730" s="66" t="s">
        <v>50</v>
      </c>
      <c r="E730" s="66" t="s">
        <v>51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370</v>
      </c>
      <c r="C731" s="66" t="s">
        <v>962</v>
      </c>
      <c r="D731" s="66" t="s">
        <v>50</v>
      </c>
      <c r="E731" s="66" t="s">
        <v>51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1097</v>
      </c>
      <c r="C732" s="66" t="s">
        <v>1098</v>
      </c>
      <c r="D732" s="66" t="s">
        <v>44</v>
      </c>
      <c r="E732" s="66" t="s">
        <v>94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44</v>
      </c>
      <c r="E733" s="66" t="s">
        <v>183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823</v>
      </c>
      <c r="C734" s="66" t="s">
        <v>1099</v>
      </c>
      <c r="D734" s="66" t="s">
        <v>44</v>
      </c>
      <c r="E734" s="66" t="s">
        <v>58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661</v>
      </c>
      <c r="C735" s="66" t="s">
        <v>1100</v>
      </c>
      <c r="D735" s="66" t="s">
        <v>50</v>
      </c>
      <c r="E735" s="66" t="s">
        <v>58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469</v>
      </c>
      <c r="C736" s="66" t="s">
        <v>1101</v>
      </c>
      <c r="D736" s="66" t="s">
        <v>44</v>
      </c>
      <c r="E736" s="66" t="s">
        <v>51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1102</v>
      </c>
      <c r="C737" s="66" t="s">
        <v>1103</v>
      </c>
      <c r="D737" s="66" t="s">
        <v>44</v>
      </c>
      <c r="E737" s="66" t="s">
        <v>51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398</v>
      </c>
      <c r="C738" s="66" t="s">
        <v>1104</v>
      </c>
      <c r="D738" s="66" t="s">
        <v>44</v>
      </c>
      <c r="E738" s="66" t="s">
        <v>51</v>
      </c>
      <c r="F738" s="67">
        <v>36842</v>
      </c>
      <c r="G738" s="66" t="s">
        <v>1105</v>
      </c>
    </row>
    <row r="739" spans="1:7" x14ac:dyDescent="0.2">
      <c r="A739" s="66">
        <v>738</v>
      </c>
      <c r="B739" s="66" t="s">
        <v>1106</v>
      </c>
      <c r="C739" s="66" t="s">
        <v>1107</v>
      </c>
      <c r="D739" s="66" t="s">
        <v>44</v>
      </c>
      <c r="E739" s="66" t="s">
        <v>51</v>
      </c>
      <c r="F739" s="67">
        <v>37163</v>
      </c>
      <c r="G739" s="66" t="s">
        <v>16</v>
      </c>
    </row>
    <row r="740" spans="1:7" x14ac:dyDescent="0.2">
      <c r="A740" s="66">
        <v>739</v>
      </c>
      <c r="B740" s="102" t="s">
        <v>1118</v>
      </c>
      <c r="C740" s="102" t="s">
        <v>1216</v>
      </c>
      <c r="D740" s="102" t="s">
        <v>44</v>
      </c>
      <c r="E740" s="102" t="s">
        <v>94</v>
      </c>
      <c r="F740" s="103">
        <v>38504</v>
      </c>
      <c r="G740" s="66" t="s">
        <v>16</v>
      </c>
    </row>
    <row r="741" spans="1:7" x14ac:dyDescent="0.2">
      <c r="A741" s="66">
        <v>740</v>
      </c>
      <c r="B741" s="102" t="s">
        <v>1097</v>
      </c>
      <c r="C741" s="102" t="s">
        <v>1216</v>
      </c>
      <c r="D741" s="102" t="s">
        <v>44</v>
      </c>
      <c r="E741" s="102" t="s">
        <v>58</v>
      </c>
      <c r="F741" s="103">
        <v>37664</v>
      </c>
      <c r="G741" s="66" t="s">
        <v>16</v>
      </c>
    </row>
    <row r="742" spans="1:7" x14ac:dyDescent="0.2">
      <c r="A742" s="66">
        <v>741</v>
      </c>
      <c r="B742" s="102" t="s">
        <v>1217</v>
      </c>
      <c r="C742" s="102" t="s">
        <v>1218</v>
      </c>
      <c r="D742" s="102" t="s">
        <v>50</v>
      </c>
      <c r="E742" s="102" t="s">
        <v>58</v>
      </c>
      <c r="F742" s="103">
        <v>38047</v>
      </c>
      <c r="G742" s="66" t="s">
        <v>16</v>
      </c>
    </row>
    <row r="743" spans="1:7" x14ac:dyDescent="0.2">
      <c r="A743" s="66">
        <v>742</v>
      </c>
      <c r="B743" s="102" t="s">
        <v>388</v>
      </c>
      <c r="C743" s="102" t="s">
        <v>1219</v>
      </c>
      <c r="D743" s="102" t="s">
        <v>44</v>
      </c>
      <c r="E743" s="102" t="s">
        <v>58</v>
      </c>
      <c r="F743" s="103">
        <v>38228</v>
      </c>
      <c r="G743" s="66" t="s">
        <v>16</v>
      </c>
    </row>
    <row r="744" spans="1:7" x14ac:dyDescent="0.2">
      <c r="A744" s="66">
        <v>743</v>
      </c>
      <c r="B744" s="102" t="s">
        <v>398</v>
      </c>
      <c r="C744" s="102" t="s">
        <v>1220</v>
      </c>
      <c r="D744" s="102" t="s">
        <v>44</v>
      </c>
      <c r="E744" s="102" t="s">
        <v>51</v>
      </c>
      <c r="F744" s="103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48</v>
      </c>
      <c r="C762" s="25" t="s">
        <v>675</v>
      </c>
      <c r="D762" s="25" t="s">
        <v>50</v>
      </c>
      <c r="E762" s="25" t="s">
        <v>58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676</v>
      </c>
      <c r="C763" s="66" t="s">
        <v>96</v>
      </c>
      <c r="D763" s="66" t="s">
        <v>50</v>
      </c>
      <c r="E763" s="66" t="s">
        <v>94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677</v>
      </c>
      <c r="C764" s="66" t="s">
        <v>678</v>
      </c>
      <c r="D764" s="66" t="s">
        <v>50</v>
      </c>
      <c r="E764" s="66" t="s">
        <v>94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611</v>
      </c>
      <c r="C765" s="66" t="s">
        <v>679</v>
      </c>
      <c r="D765" s="66" t="s">
        <v>44</v>
      </c>
      <c r="E765" s="66" t="s">
        <v>51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680</v>
      </c>
      <c r="C766" s="66" t="s">
        <v>681</v>
      </c>
      <c r="D766" s="66" t="s">
        <v>44</v>
      </c>
      <c r="E766" s="66" t="s">
        <v>58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61</v>
      </c>
      <c r="C767" s="66" t="s">
        <v>302</v>
      </c>
      <c r="D767" s="66" t="s">
        <v>50</v>
      </c>
      <c r="E767" s="66" t="s">
        <v>183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61</v>
      </c>
      <c r="C768" s="66" t="s">
        <v>682</v>
      </c>
      <c r="D768" s="66" t="s">
        <v>50</v>
      </c>
      <c r="E768" s="66" t="s">
        <v>94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516</v>
      </c>
      <c r="C769" s="66" t="s">
        <v>683</v>
      </c>
      <c r="D769" s="66" t="s">
        <v>50</v>
      </c>
      <c r="E769" s="66" t="s">
        <v>94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684</v>
      </c>
      <c r="C770" s="66" t="s">
        <v>685</v>
      </c>
      <c r="D770" s="66" t="s">
        <v>44</v>
      </c>
      <c r="E770" s="66" t="s">
        <v>58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74</v>
      </c>
      <c r="C771" s="66" t="s">
        <v>686</v>
      </c>
      <c r="D771" s="66" t="s">
        <v>50</v>
      </c>
      <c r="E771" s="66" t="s">
        <v>94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138</v>
      </c>
      <c r="C772" s="66" t="s">
        <v>687</v>
      </c>
      <c r="D772" s="66" t="s">
        <v>44</v>
      </c>
      <c r="E772" s="66" t="s">
        <v>183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138</v>
      </c>
      <c r="C773" s="66" t="s">
        <v>679</v>
      </c>
      <c r="D773" s="66" t="s">
        <v>44</v>
      </c>
      <c r="E773" s="66" t="s">
        <v>94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99</v>
      </c>
      <c r="C774" s="66" t="s">
        <v>683</v>
      </c>
      <c r="D774" s="66" t="s">
        <v>50</v>
      </c>
      <c r="E774" s="66" t="s">
        <v>58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228</v>
      </c>
      <c r="C775" s="66" t="s">
        <v>688</v>
      </c>
      <c r="D775" s="66" t="s">
        <v>50</v>
      </c>
      <c r="E775" s="66" t="s">
        <v>58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689</v>
      </c>
      <c r="C776" s="66" t="s">
        <v>690</v>
      </c>
      <c r="D776" s="66" t="s">
        <v>50</v>
      </c>
      <c r="E776" s="66" t="s">
        <v>183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538</v>
      </c>
      <c r="C777" s="66" t="s">
        <v>691</v>
      </c>
      <c r="D777" s="66" t="s">
        <v>50</v>
      </c>
      <c r="E777" s="66" t="s">
        <v>94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265</v>
      </c>
      <c r="C778" s="66" t="s">
        <v>302</v>
      </c>
      <c r="D778" s="66" t="s">
        <v>44</v>
      </c>
      <c r="E778" s="66" t="s">
        <v>94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176</v>
      </c>
      <c r="C779" s="66" t="s">
        <v>692</v>
      </c>
      <c r="D779" s="66" t="s">
        <v>44</v>
      </c>
      <c r="E779" s="66" t="s">
        <v>94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693</v>
      </c>
      <c r="C780" s="66" t="s">
        <v>520</v>
      </c>
      <c r="D780" s="66" t="s">
        <v>50</v>
      </c>
      <c r="E780" s="66" t="s">
        <v>94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694</v>
      </c>
      <c r="C781" s="66" t="s">
        <v>695</v>
      </c>
      <c r="D781" s="66" t="s">
        <v>50</v>
      </c>
      <c r="E781" s="66" t="s">
        <v>58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54</v>
      </c>
      <c r="C782" s="66" t="s">
        <v>696</v>
      </c>
      <c r="D782" s="66" t="s">
        <v>50</v>
      </c>
      <c r="E782" s="66" t="s">
        <v>58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157</v>
      </c>
      <c r="C783" s="66" t="s">
        <v>697</v>
      </c>
      <c r="D783" s="66" t="s">
        <v>44</v>
      </c>
      <c r="E783" s="66" t="s">
        <v>183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120</v>
      </c>
      <c r="C784" s="66" t="s">
        <v>698</v>
      </c>
      <c r="D784" s="66" t="s">
        <v>44</v>
      </c>
      <c r="E784" s="66" t="s">
        <v>183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120</v>
      </c>
      <c r="C785" s="66" t="s">
        <v>692</v>
      </c>
      <c r="D785" s="66" t="s">
        <v>44</v>
      </c>
      <c r="E785" s="66" t="s">
        <v>183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151</v>
      </c>
      <c r="C786" s="66" t="s">
        <v>115</v>
      </c>
      <c r="D786" s="66" t="s">
        <v>44</v>
      </c>
      <c r="E786" s="66" t="s">
        <v>183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699</v>
      </c>
      <c r="C787" s="66" t="s">
        <v>315</v>
      </c>
      <c r="D787" s="66" t="s">
        <v>44</v>
      </c>
      <c r="E787" s="66" t="s">
        <v>94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195</v>
      </c>
      <c r="C788" s="66" t="s">
        <v>691</v>
      </c>
      <c r="D788" s="66" t="s">
        <v>50</v>
      </c>
      <c r="E788" s="66" t="s">
        <v>183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700</v>
      </c>
      <c r="C789" s="66" t="s">
        <v>143</v>
      </c>
      <c r="D789" s="66" t="s">
        <v>50</v>
      </c>
      <c r="E789" s="66" t="s">
        <v>183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131</v>
      </c>
      <c r="C790" s="66" t="s">
        <v>701</v>
      </c>
      <c r="D790" s="66" t="s">
        <v>44</v>
      </c>
      <c r="E790" s="66" t="s">
        <v>183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702</v>
      </c>
      <c r="C791" s="66" t="s">
        <v>315</v>
      </c>
      <c r="D791" s="66" t="s">
        <v>50</v>
      </c>
      <c r="E791" s="66" t="s">
        <v>58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314</v>
      </c>
      <c r="C792" s="66" t="s">
        <v>703</v>
      </c>
      <c r="D792" s="66" t="s">
        <v>44</v>
      </c>
      <c r="E792" s="66" t="s">
        <v>94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704</v>
      </c>
      <c r="C793" s="66" t="s">
        <v>703</v>
      </c>
      <c r="D793" s="66" t="s">
        <v>44</v>
      </c>
      <c r="E793" s="66" t="s">
        <v>94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963</v>
      </c>
      <c r="C794" s="66" t="s">
        <v>964</v>
      </c>
      <c r="D794" s="66" t="s">
        <v>44</v>
      </c>
      <c r="E794" s="66" t="s">
        <v>183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965</v>
      </c>
      <c r="C795" s="66" t="s">
        <v>966</v>
      </c>
      <c r="D795" s="66" t="s">
        <v>44</v>
      </c>
      <c r="E795" s="66" t="s">
        <v>183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86</v>
      </c>
      <c r="C796" s="66" t="s">
        <v>967</v>
      </c>
      <c r="D796" s="66" t="s">
        <v>50</v>
      </c>
      <c r="E796" s="66" t="s">
        <v>58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968</v>
      </c>
      <c r="C797" s="66" t="s">
        <v>969</v>
      </c>
      <c r="D797" s="66" t="s">
        <v>44</v>
      </c>
      <c r="E797" s="66" t="s">
        <v>94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970</v>
      </c>
      <c r="C798" s="66" t="s">
        <v>969</v>
      </c>
      <c r="D798" s="66" t="s">
        <v>44</v>
      </c>
      <c r="E798" s="66" t="s">
        <v>183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756</v>
      </c>
      <c r="C799" s="66" t="s">
        <v>178</v>
      </c>
      <c r="D799" s="66" t="s">
        <v>44</v>
      </c>
      <c r="E799" s="66" t="s">
        <v>51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971</v>
      </c>
      <c r="C800" s="66" t="s">
        <v>972</v>
      </c>
      <c r="D800" s="66" t="s">
        <v>50</v>
      </c>
      <c r="E800" s="66" t="s">
        <v>183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456</v>
      </c>
      <c r="C801" s="66" t="s">
        <v>972</v>
      </c>
      <c r="D801" s="66" t="s">
        <v>44</v>
      </c>
      <c r="E801" s="66" t="s">
        <v>94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973</v>
      </c>
      <c r="C802" s="66" t="s">
        <v>974</v>
      </c>
      <c r="D802" s="66" t="s">
        <v>50</v>
      </c>
      <c r="E802" s="66" t="s">
        <v>183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611</v>
      </c>
      <c r="C803" s="66" t="s">
        <v>974</v>
      </c>
      <c r="D803" s="66" t="s">
        <v>44</v>
      </c>
      <c r="E803" s="66" t="s">
        <v>58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976</v>
      </c>
      <c r="C804" s="66" t="s">
        <v>975</v>
      </c>
      <c r="D804" s="66" t="s">
        <v>50</v>
      </c>
      <c r="E804" s="66" t="s">
        <v>183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86</v>
      </c>
      <c r="C805" s="66" t="s">
        <v>975</v>
      </c>
      <c r="D805" s="66" t="s">
        <v>50</v>
      </c>
      <c r="E805" s="66" t="s">
        <v>58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977</v>
      </c>
      <c r="C806" s="66" t="s">
        <v>978</v>
      </c>
      <c r="D806" s="66" t="s">
        <v>44</v>
      </c>
      <c r="E806" s="66" t="s">
        <v>58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979</v>
      </c>
      <c r="C807" s="66" t="s">
        <v>107</v>
      </c>
      <c r="D807" s="66" t="s">
        <v>50</v>
      </c>
      <c r="E807" s="66" t="s">
        <v>58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980</v>
      </c>
      <c r="C808" s="66" t="s">
        <v>107</v>
      </c>
      <c r="D808" s="66" t="s">
        <v>50</v>
      </c>
      <c r="E808" s="66" t="s">
        <v>183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587</v>
      </c>
      <c r="C809" s="66" t="s">
        <v>981</v>
      </c>
      <c r="D809" s="66" t="s">
        <v>50</v>
      </c>
      <c r="E809" s="66" t="s">
        <v>58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50</v>
      </c>
      <c r="E810" s="66" t="s">
        <v>94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224</v>
      </c>
      <c r="C811" s="66" t="s">
        <v>1068</v>
      </c>
      <c r="D811" s="66" t="s">
        <v>50</v>
      </c>
      <c r="E811" s="66" t="s">
        <v>94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1135</v>
      </c>
      <c r="C812" s="66" t="s">
        <v>1136</v>
      </c>
      <c r="D812" s="66" t="s">
        <v>50</v>
      </c>
      <c r="E812" s="66" t="s">
        <v>183</v>
      </c>
      <c r="F812" s="67">
        <v>39266</v>
      </c>
      <c r="G812" s="66" t="s">
        <v>1188</v>
      </c>
    </row>
    <row r="813" spans="1:7" x14ac:dyDescent="0.2">
      <c r="A813" s="66">
        <v>812</v>
      </c>
      <c r="B813" s="66" t="s">
        <v>1189</v>
      </c>
      <c r="C813" s="66" t="s">
        <v>1095</v>
      </c>
      <c r="D813" s="66" t="s">
        <v>44</v>
      </c>
      <c r="E813" s="66" t="s">
        <v>58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162</v>
      </c>
      <c r="C814" s="66" t="s">
        <v>1137</v>
      </c>
      <c r="D814" s="66" t="s">
        <v>44</v>
      </c>
      <c r="E814" s="66" t="s">
        <v>94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1190</v>
      </c>
      <c r="C815" s="66" t="s">
        <v>695</v>
      </c>
      <c r="D815" s="66" t="s">
        <v>44</v>
      </c>
      <c r="E815" s="66" t="s">
        <v>58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128</v>
      </c>
      <c r="C816" s="66" t="s">
        <v>1138</v>
      </c>
      <c r="D816" s="66" t="s">
        <v>44</v>
      </c>
      <c r="E816" s="66" t="s">
        <v>51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1139</v>
      </c>
      <c r="C817" s="66" t="s">
        <v>1140</v>
      </c>
      <c r="D817" s="66" t="s">
        <v>50</v>
      </c>
      <c r="E817" s="66" t="s">
        <v>58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924</v>
      </c>
      <c r="C818" s="66" t="s">
        <v>688</v>
      </c>
      <c r="D818" s="66" t="s">
        <v>44</v>
      </c>
      <c r="E818" s="66" t="s">
        <v>94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1141</v>
      </c>
      <c r="C819" s="68" t="s">
        <v>688</v>
      </c>
      <c r="D819" s="68" t="s">
        <v>44</v>
      </c>
      <c r="E819" s="68" t="s">
        <v>94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970</v>
      </c>
      <c r="C820" s="66" t="s">
        <v>1191</v>
      </c>
      <c r="D820" s="66" t="s">
        <v>44</v>
      </c>
      <c r="E820" s="66" t="s">
        <v>183</v>
      </c>
      <c r="F820" s="95">
        <v>39534</v>
      </c>
      <c r="G820" s="66" t="s">
        <v>22</v>
      </c>
    </row>
    <row r="821" spans="1:7" x14ac:dyDescent="0.2">
      <c r="A821" s="66">
        <v>820</v>
      </c>
      <c r="B821" s="66" t="s">
        <v>1146</v>
      </c>
      <c r="C821" s="66" t="s">
        <v>1147</v>
      </c>
      <c r="D821" s="66" t="s">
        <v>44</v>
      </c>
      <c r="E821" s="66" t="s">
        <v>51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705</v>
      </c>
      <c r="C832" s="25" t="s">
        <v>706</v>
      </c>
      <c r="D832" s="25" t="s">
        <v>44</v>
      </c>
      <c r="E832" s="73" t="s">
        <v>94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707</v>
      </c>
      <c r="C833" s="66" t="s">
        <v>708</v>
      </c>
      <c r="D833" s="66" t="s">
        <v>44</v>
      </c>
      <c r="E833" s="73" t="s">
        <v>58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709</v>
      </c>
      <c r="C834" s="66" t="s">
        <v>710</v>
      </c>
      <c r="D834" s="66" t="s">
        <v>44</v>
      </c>
      <c r="E834" s="73" t="s">
        <v>94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711</v>
      </c>
      <c r="C835" s="66" t="s">
        <v>712</v>
      </c>
      <c r="D835" s="66" t="s">
        <v>44</v>
      </c>
      <c r="E835" s="73" t="s">
        <v>94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713</v>
      </c>
      <c r="C836" s="66" t="s">
        <v>714</v>
      </c>
      <c r="D836" s="66" t="s">
        <v>44</v>
      </c>
      <c r="E836" s="73" t="s">
        <v>94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715</v>
      </c>
      <c r="C837" s="66" t="s">
        <v>716</v>
      </c>
      <c r="D837" s="66" t="s">
        <v>44</v>
      </c>
      <c r="E837" s="76" t="s">
        <v>94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717</v>
      </c>
      <c r="C838" s="66" t="s">
        <v>718</v>
      </c>
      <c r="D838" s="66" t="s">
        <v>44</v>
      </c>
      <c r="E838" s="73" t="s">
        <v>58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715</v>
      </c>
      <c r="C839" s="66" t="s">
        <v>719</v>
      </c>
      <c r="D839" s="66" t="s">
        <v>44</v>
      </c>
      <c r="E839" s="72" t="s">
        <v>58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720</v>
      </c>
      <c r="C840" s="66" t="s">
        <v>721</v>
      </c>
      <c r="D840" s="66" t="s">
        <v>44</v>
      </c>
      <c r="E840" s="72" t="s">
        <v>51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722</v>
      </c>
      <c r="C841" s="66" t="s">
        <v>723</v>
      </c>
      <c r="D841" s="66" t="s">
        <v>44</v>
      </c>
      <c r="E841" s="73" t="s">
        <v>58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720</v>
      </c>
      <c r="C842" s="66" t="s">
        <v>724</v>
      </c>
      <c r="D842" s="66" t="s">
        <v>44</v>
      </c>
      <c r="E842" s="73" t="s">
        <v>51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725</v>
      </c>
      <c r="C843" s="66" t="s">
        <v>724</v>
      </c>
      <c r="D843" s="66" t="s">
        <v>44</v>
      </c>
      <c r="E843" s="73" t="s">
        <v>51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726</v>
      </c>
      <c r="C844" s="66" t="s">
        <v>724</v>
      </c>
      <c r="D844" s="66" t="s">
        <v>44</v>
      </c>
      <c r="E844" s="73" t="s">
        <v>94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727</v>
      </c>
      <c r="C845" s="66" t="s">
        <v>728</v>
      </c>
      <c r="D845" s="66" t="s">
        <v>50</v>
      </c>
      <c r="E845" s="73" t="s">
        <v>94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729</v>
      </c>
      <c r="C846" s="66" t="s">
        <v>730</v>
      </c>
      <c r="D846" s="66" t="s">
        <v>50</v>
      </c>
      <c r="E846" s="73" t="s">
        <v>94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731</v>
      </c>
      <c r="C847" s="66" t="s">
        <v>520</v>
      </c>
      <c r="D847" s="66" t="s">
        <v>50</v>
      </c>
      <c r="E847" s="73" t="s">
        <v>58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732</v>
      </c>
      <c r="C848" s="66" t="s">
        <v>733</v>
      </c>
      <c r="D848" s="66" t="s">
        <v>50</v>
      </c>
      <c r="E848" s="73" t="s">
        <v>94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734</v>
      </c>
      <c r="C849" s="66" t="s">
        <v>735</v>
      </c>
      <c r="D849" s="66" t="s">
        <v>50</v>
      </c>
      <c r="E849" s="73" t="s">
        <v>58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736</v>
      </c>
      <c r="C850" s="66" t="s">
        <v>737</v>
      </c>
      <c r="D850" s="66" t="s">
        <v>50</v>
      </c>
      <c r="E850" s="73" t="s">
        <v>94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738</v>
      </c>
      <c r="C851" s="66" t="s">
        <v>739</v>
      </c>
      <c r="D851" s="66" t="s">
        <v>50</v>
      </c>
      <c r="E851" s="73" t="s">
        <v>58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740</v>
      </c>
      <c r="C852" s="66" t="s">
        <v>741</v>
      </c>
      <c r="D852" s="66" t="s">
        <v>50</v>
      </c>
      <c r="E852" s="73" t="s">
        <v>58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742</v>
      </c>
      <c r="C853" s="66" t="s">
        <v>743</v>
      </c>
      <c r="D853" s="66" t="s">
        <v>50</v>
      </c>
      <c r="E853" s="73" t="s">
        <v>58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744</v>
      </c>
      <c r="C854" s="66" t="s">
        <v>712</v>
      </c>
      <c r="D854" s="66" t="s">
        <v>50</v>
      </c>
      <c r="E854" s="73" t="s">
        <v>58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745</v>
      </c>
      <c r="C855" s="66" t="s">
        <v>746</v>
      </c>
      <c r="D855" s="66" t="s">
        <v>50</v>
      </c>
      <c r="E855" s="73" t="s">
        <v>58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747</v>
      </c>
      <c r="C856" s="66" t="s">
        <v>748</v>
      </c>
      <c r="D856" s="66" t="s">
        <v>50</v>
      </c>
      <c r="E856" s="73" t="s">
        <v>51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749</v>
      </c>
      <c r="C857" s="66" t="s">
        <v>982</v>
      </c>
      <c r="D857" s="66" t="s">
        <v>50</v>
      </c>
      <c r="E857" s="76" t="s">
        <v>51</v>
      </c>
      <c r="F857" s="63">
        <v>37117</v>
      </c>
      <c r="G857" s="66" t="s">
        <v>983</v>
      </c>
    </row>
    <row r="858" spans="1:7" x14ac:dyDescent="0.2">
      <c r="A858" s="66">
        <v>857</v>
      </c>
      <c r="B858" s="73" t="s">
        <v>750</v>
      </c>
      <c r="C858" s="66" t="s">
        <v>751</v>
      </c>
      <c r="D858" s="66" t="s">
        <v>50</v>
      </c>
      <c r="E858" s="73" t="s">
        <v>51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752</v>
      </c>
      <c r="C859" s="66" t="s">
        <v>528</v>
      </c>
      <c r="D859" s="66" t="s">
        <v>50</v>
      </c>
      <c r="E859" s="72" t="s">
        <v>51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753</v>
      </c>
      <c r="C860" s="66" t="s">
        <v>428</v>
      </c>
      <c r="D860" s="66" t="s">
        <v>50</v>
      </c>
      <c r="E860" s="72" t="s">
        <v>94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754</v>
      </c>
      <c r="C861" s="66" t="s">
        <v>984</v>
      </c>
      <c r="D861" s="66" t="s">
        <v>50</v>
      </c>
      <c r="E861" s="73" t="s">
        <v>58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755</v>
      </c>
      <c r="C862" s="66" t="s">
        <v>756</v>
      </c>
      <c r="D862" s="66" t="s">
        <v>50</v>
      </c>
      <c r="E862" s="73" t="s">
        <v>58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757</v>
      </c>
      <c r="C863" s="66" t="s">
        <v>758</v>
      </c>
      <c r="D863" s="66" t="s">
        <v>50</v>
      </c>
      <c r="E863" s="73" t="s">
        <v>58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705</v>
      </c>
      <c r="C864" s="66" t="s">
        <v>294</v>
      </c>
      <c r="D864" s="66" t="s">
        <v>44</v>
      </c>
      <c r="E864" s="73" t="s">
        <v>58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985</v>
      </c>
      <c r="C865" s="66" t="s">
        <v>986</v>
      </c>
      <c r="D865" s="66" t="s">
        <v>44</v>
      </c>
      <c r="E865" s="73" t="s">
        <v>94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931</v>
      </c>
      <c r="C866" s="66" t="s">
        <v>987</v>
      </c>
      <c r="D866" s="66" t="s">
        <v>44</v>
      </c>
      <c r="E866" s="73" t="s">
        <v>58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287</v>
      </c>
      <c r="C867" s="66" t="s">
        <v>712</v>
      </c>
      <c r="D867" s="66" t="s">
        <v>44</v>
      </c>
      <c r="E867" s="73" t="s">
        <v>183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988</v>
      </c>
      <c r="C868" s="66" t="s">
        <v>989</v>
      </c>
      <c r="D868" s="66" t="s">
        <v>50</v>
      </c>
      <c r="E868" s="73" t="s">
        <v>183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713</v>
      </c>
      <c r="C869" s="66" t="s">
        <v>990</v>
      </c>
      <c r="D869" s="66" t="s">
        <v>44</v>
      </c>
      <c r="E869" s="73" t="s">
        <v>94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120</v>
      </c>
      <c r="C870" s="66" t="s">
        <v>991</v>
      </c>
      <c r="D870" s="66" t="s">
        <v>44</v>
      </c>
      <c r="E870" s="73" t="s">
        <v>51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992</v>
      </c>
      <c r="C871" s="66" t="s">
        <v>993</v>
      </c>
      <c r="D871" s="66" t="s">
        <v>44</v>
      </c>
      <c r="E871" s="73" t="s">
        <v>58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734</v>
      </c>
      <c r="C872" s="66" t="s">
        <v>735</v>
      </c>
      <c r="D872" s="66" t="s">
        <v>50</v>
      </c>
      <c r="E872" s="73" t="s">
        <v>58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90</v>
      </c>
      <c r="C873" s="66" t="s">
        <v>152</v>
      </c>
      <c r="D873" s="66" t="s">
        <v>50</v>
      </c>
      <c r="E873" s="73" t="s">
        <v>58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287</v>
      </c>
      <c r="C874" s="66" t="s">
        <v>1192</v>
      </c>
      <c r="D874" s="66" t="s">
        <v>44</v>
      </c>
      <c r="E874" s="73" t="s">
        <v>58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607</v>
      </c>
      <c r="C875" s="66" t="s">
        <v>1193</v>
      </c>
      <c r="D875" s="66" t="s">
        <v>50</v>
      </c>
      <c r="E875" s="73" t="s">
        <v>183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195</v>
      </c>
      <c r="C876" s="66" t="s">
        <v>1194</v>
      </c>
      <c r="D876" s="66" t="s">
        <v>50</v>
      </c>
      <c r="E876" s="73" t="s">
        <v>94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759</v>
      </c>
      <c r="C892" s="66" t="s">
        <v>760</v>
      </c>
      <c r="D892" s="66" t="s">
        <v>50</v>
      </c>
      <c r="E892" s="66" t="s">
        <v>183</v>
      </c>
      <c r="F892" s="71" t="s">
        <v>761</v>
      </c>
      <c r="G892" s="25" t="s">
        <v>21</v>
      </c>
    </row>
    <row r="893" spans="1:7" x14ac:dyDescent="0.2">
      <c r="A893" s="66">
        <v>892</v>
      </c>
      <c r="B893" s="66" t="s">
        <v>762</v>
      </c>
      <c r="C893" s="66" t="s">
        <v>763</v>
      </c>
      <c r="D893" s="66" t="s">
        <v>50</v>
      </c>
      <c r="E893" s="66" t="s">
        <v>183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764</v>
      </c>
      <c r="C894" s="66" t="s">
        <v>765</v>
      </c>
      <c r="D894" s="66" t="s">
        <v>50</v>
      </c>
      <c r="E894" s="66" t="s">
        <v>94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764</v>
      </c>
      <c r="C895" s="66" t="s">
        <v>767</v>
      </c>
      <c r="D895" s="66" t="s">
        <v>50</v>
      </c>
      <c r="E895" s="66" t="s">
        <v>183</v>
      </c>
      <c r="F895" s="71" t="s">
        <v>766</v>
      </c>
      <c r="G895" s="66" t="s">
        <v>21</v>
      </c>
    </row>
    <row r="896" spans="1:7" x14ac:dyDescent="0.2">
      <c r="A896" s="66">
        <v>895</v>
      </c>
      <c r="B896" s="66" t="s">
        <v>768</v>
      </c>
      <c r="C896" s="66" t="s">
        <v>769</v>
      </c>
      <c r="D896" s="66" t="s">
        <v>50</v>
      </c>
      <c r="E896" s="66" t="s">
        <v>183</v>
      </c>
      <c r="F896" s="71" t="s">
        <v>770</v>
      </c>
      <c r="G896" s="66" t="s">
        <v>21</v>
      </c>
    </row>
    <row r="897" spans="1:7" x14ac:dyDescent="0.2">
      <c r="A897" s="66">
        <v>896</v>
      </c>
      <c r="B897" s="66" t="s">
        <v>771</v>
      </c>
      <c r="C897" s="66" t="s">
        <v>772</v>
      </c>
      <c r="D897" s="66" t="s">
        <v>50</v>
      </c>
      <c r="E897" s="66" t="s">
        <v>183</v>
      </c>
      <c r="F897" s="71" t="s">
        <v>773</v>
      </c>
      <c r="G897" s="66" t="s">
        <v>21</v>
      </c>
    </row>
    <row r="898" spans="1:7" x14ac:dyDescent="0.2">
      <c r="A898" s="66">
        <v>897</v>
      </c>
      <c r="B898" s="66" t="s">
        <v>372</v>
      </c>
      <c r="C898" s="66" t="s">
        <v>774</v>
      </c>
      <c r="D898" s="66" t="s">
        <v>50</v>
      </c>
      <c r="E898" s="66" t="s">
        <v>183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775</v>
      </c>
      <c r="C899" s="66" t="s">
        <v>776</v>
      </c>
      <c r="D899" s="66" t="s">
        <v>50</v>
      </c>
      <c r="E899" s="66" t="s">
        <v>183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777</v>
      </c>
      <c r="C900" s="66" t="s">
        <v>778</v>
      </c>
      <c r="D900" s="66" t="s">
        <v>50</v>
      </c>
      <c r="E900" s="66" t="s">
        <v>183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779</v>
      </c>
      <c r="C901" s="66" t="s">
        <v>780</v>
      </c>
      <c r="D901" s="66" t="s">
        <v>50</v>
      </c>
      <c r="E901" s="66" t="s">
        <v>183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781</v>
      </c>
      <c r="C902" s="66" t="s">
        <v>782</v>
      </c>
      <c r="D902" s="66" t="s">
        <v>50</v>
      </c>
      <c r="E902" s="66" t="s">
        <v>183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495</v>
      </c>
      <c r="C903" s="66" t="s">
        <v>1108</v>
      </c>
      <c r="D903" s="66" t="s">
        <v>50</v>
      </c>
      <c r="E903" s="66" t="s">
        <v>183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783</v>
      </c>
      <c r="C904" s="66" t="s">
        <v>327</v>
      </c>
      <c r="D904" s="66" t="s">
        <v>50</v>
      </c>
      <c r="E904" s="66" t="s">
        <v>183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784</v>
      </c>
      <c r="C905" s="66" t="s">
        <v>785</v>
      </c>
      <c r="D905" s="66" t="s">
        <v>50</v>
      </c>
      <c r="E905" s="66" t="s">
        <v>183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50</v>
      </c>
      <c r="E906" s="66" t="s">
        <v>183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478</v>
      </c>
      <c r="D907" s="66" t="s">
        <v>50</v>
      </c>
      <c r="E907" s="66" t="s">
        <v>183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659</v>
      </c>
      <c r="C908" s="66" t="s">
        <v>994</v>
      </c>
      <c r="D908" s="66" t="s">
        <v>50</v>
      </c>
      <c r="E908" s="66" t="s">
        <v>183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995</v>
      </c>
      <c r="C909" s="66" t="s">
        <v>996</v>
      </c>
      <c r="D909" s="66" t="s">
        <v>50</v>
      </c>
      <c r="E909" s="66" t="s">
        <v>183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800</v>
      </c>
      <c r="C910" s="66" t="s">
        <v>997</v>
      </c>
      <c r="D910" s="66" t="s">
        <v>50</v>
      </c>
      <c r="E910" s="66" t="s">
        <v>183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998</v>
      </c>
      <c r="C911" s="66" t="s">
        <v>999</v>
      </c>
      <c r="D911" s="66" t="s">
        <v>50</v>
      </c>
      <c r="E911" s="66" t="s">
        <v>183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1000</v>
      </c>
      <c r="C912" s="66" t="s">
        <v>1001</v>
      </c>
      <c r="D912" s="66" t="s">
        <v>50</v>
      </c>
      <c r="E912" s="66" t="s">
        <v>183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497</v>
      </c>
      <c r="C913" s="66" t="s">
        <v>1002</v>
      </c>
      <c r="D913" s="66" t="s">
        <v>50</v>
      </c>
      <c r="E913" s="66" t="s">
        <v>183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1003</v>
      </c>
      <c r="C914" s="66" t="s">
        <v>1004</v>
      </c>
      <c r="D914" s="66" t="s">
        <v>50</v>
      </c>
      <c r="E914" s="66" t="s">
        <v>183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1005</v>
      </c>
      <c r="C915" s="66" t="s">
        <v>1006</v>
      </c>
      <c r="D915" s="66" t="s">
        <v>50</v>
      </c>
      <c r="E915" s="66" t="s">
        <v>183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786</v>
      </c>
      <c r="C916" s="66" t="s">
        <v>772</v>
      </c>
      <c r="D916" s="66" t="s">
        <v>50</v>
      </c>
      <c r="E916" s="66" t="s">
        <v>94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787</v>
      </c>
      <c r="C917" s="66" t="s">
        <v>765</v>
      </c>
      <c r="D917" s="66" t="s">
        <v>50</v>
      </c>
      <c r="E917" s="66" t="s">
        <v>94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788</v>
      </c>
      <c r="C918" s="66" t="s">
        <v>789</v>
      </c>
      <c r="D918" s="66" t="s">
        <v>50</v>
      </c>
      <c r="E918" s="66" t="s">
        <v>94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790</v>
      </c>
      <c r="C919" s="66" t="s">
        <v>791</v>
      </c>
      <c r="D919" s="66" t="s">
        <v>50</v>
      </c>
      <c r="E919" s="66" t="s">
        <v>94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792</v>
      </c>
      <c r="C920" s="66" t="s">
        <v>793</v>
      </c>
      <c r="D920" s="66" t="s">
        <v>50</v>
      </c>
      <c r="E920" s="66" t="s">
        <v>94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794</v>
      </c>
      <c r="C921" s="66" t="s">
        <v>795</v>
      </c>
      <c r="D921" s="66" t="s">
        <v>50</v>
      </c>
      <c r="E921" s="66" t="s">
        <v>94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796</v>
      </c>
      <c r="C922" s="66" t="s">
        <v>797</v>
      </c>
      <c r="D922" s="66" t="s">
        <v>50</v>
      </c>
      <c r="E922" s="66" t="s">
        <v>183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352</v>
      </c>
      <c r="C923" s="66" t="s">
        <v>798</v>
      </c>
      <c r="D923" s="66" t="s">
        <v>50</v>
      </c>
      <c r="E923" s="66" t="s">
        <v>183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497</v>
      </c>
      <c r="C924" s="66" t="s">
        <v>799</v>
      </c>
      <c r="D924" s="66" t="s">
        <v>50</v>
      </c>
      <c r="E924" s="66" t="s">
        <v>94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800</v>
      </c>
      <c r="C925" s="66" t="s">
        <v>801</v>
      </c>
      <c r="D925" s="66" t="s">
        <v>50</v>
      </c>
      <c r="E925" s="66" t="s">
        <v>94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472</v>
      </c>
      <c r="C926" s="66" t="s">
        <v>802</v>
      </c>
      <c r="D926" s="66" t="s">
        <v>50</v>
      </c>
      <c r="E926" s="66" t="s">
        <v>94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803</v>
      </c>
      <c r="C927" s="66" t="s">
        <v>804</v>
      </c>
      <c r="D927" s="66" t="s">
        <v>50</v>
      </c>
      <c r="E927" s="66" t="s">
        <v>94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805</v>
      </c>
      <c r="C928" s="66" t="s">
        <v>785</v>
      </c>
      <c r="D928" s="66" t="s">
        <v>50</v>
      </c>
      <c r="E928" s="66" t="s">
        <v>94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806</v>
      </c>
      <c r="C929" s="66" t="s">
        <v>807</v>
      </c>
      <c r="D929" s="66" t="s">
        <v>50</v>
      </c>
      <c r="E929" s="66" t="s">
        <v>94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808</v>
      </c>
      <c r="C930" s="66" t="s">
        <v>809</v>
      </c>
      <c r="D930" s="66" t="s">
        <v>50</v>
      </c>
      <c r="E930" s="66" t="s">
        <v>94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50</v>
      </c>
      <c r="E931" s="66" t="s">
        <v>94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50</v>
      </c>
      <c r="E932" s="66" t="s">
        <v>94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370</v>
      </c>
      <c r="C933" s="66" t="s">
        <v>870</v>
      </c>
      <c r="D933" s="66" t="s">
        <v>50</v>
      </c>
      <c r="E933" s="66" t="s">
        <v>94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1007</v>
      </c>
      <c r="C934" s="66" t="s">
        <v>1008</v>
      </c>
      <c r="D934" s="66" t="s">
        <v>50</v>
      </c>
      <c r="E934" s="66" t="s">
        <v>94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497</v>
      </c>
      <c r="C935" s="66" t="s">
        <v>873</v>
      </c>
      <c r="D935" s="66" t="s">
        <v>50</v>
      </c>
      <c r="E935" s="66" t="s">
        <v>94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1009</v>
      </c>
      <c r="C936" s="66" t="s">
        <v>1010</v>
      </c>
      <c r="D936" s="66" t="s">
        <v>50</v>
      </c>
      <c r="E936" s="66" t="s">
        <v>94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495</v>
      </c>
      <c r="C937" s="66" t="s">
        <v>1011</v>
      </c>
      <c r="D937" s="66" t="s">
        <v>50</v>
      </c>
      <c r="E937" s="66" t="s">
        <v>94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1012</v>
      </c>
      <c r="C938" s="66" t="s">
        <v>1013</v>
      </c>
      <c r="D938" s="66" t="s">
        <v>50</v>
      </c>
      <c r="E938" s="66" t="s">
        <v>94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1007</v>
      </c>
      <c r="C939" s="66" t="s">
        <v>1014</v>
      </c>
      <c r="D939" s="66" t="s">
        <v>50</v>
      </c>
      <c r="E939" s="66" t="s">
        <v>94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363</v>
      </c>
      <c r="C940" s="66" t="s">
        <v>1015</v>
      </c>
      <c r="D940" s="66" t="s">
        <v>50</v>
      </c>
      <c r="E940" s="66" t="s">
        <v>94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1016</v>
      </c>
      <c r="C941" s="66" t="s">
        <v>1017</v>
      </c>
      <c r="D941" s="66" t="s">
        <v>50</v>
      </c>
      <c r="E941" s="66" t="s">
        <v>94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1018</v>
      </c>
      <c r="C942" s="66" t="s">
        <v>1019</v>
      </c>
      <c r="D942" s="66" t="s">
        <v>50</v>
      </c>
      <c r="E942" s="66" t="s">
        <v>94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468</v>
      </c>
      <c r="C943" s="66" t="s">
        <v>1109</v>
      </c>
      <c r="D943" s="66" t="s">
        <v>50</v>
      </c>
      <c r="E943" s="66" t="s">
        <v>183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348</v>
      </c>
      <c r="C944" s="66" t="s">
        <v>825</v>
      </c>
      <c r="D944" s="66" t="s">
        <v>50</v>
      </c>
      <c r="E944" s="66" t="s">
        <v>183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1110</v>
      </c>
      <c r="C945" s="66" t="s">
        <v>1111</v>
      </c>
      <c r="D945" s="66" t="s">
        <v>50</v>
      </c>
      <c r="E945" s="66" t="s">
        <v>183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1007</v>
      </c>
      <c r="C946" s="66" t="s">
        <v>1112</v>
      </c>
      <c r="D946" s="66" t="s">
        <v>50</v>
      </c>
      <c r="E946" s="66" t="s">
        <v>183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370</v>
      </c>
      <c r="C947" s="66" t="s">
        <v>1113</v>
      </c>
      <c r="D947" s="66" t="s">
        <v>50</v>
      </c>
      <c r="E947" s="66" t="s">
        <v>94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1114</v>
      </c>
      <c r="C948" s="66" t="s">
        <v>1115</v>
      </c>
      <c r="D948" s="66" t="s">
        <v>50</v>
      </c>
      <c r="E948" s="66" t="s">
        <v>94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480</v>
      </c>
      <c r="C949" s="66" t="s">
        <v>1115</v>
      </c>
      <c r="D949" s="66" t="s">
        <v>44</v>
      </c>
      <c r="E949" s="66" t="s">
        <v>183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1116</v>
      </c>
      <c r="C950" s="66" t="s">
        <v>1117</v>
      </c>
      <c r="D950" s="66" t="s">
        <v>44</v>
      </c>
      <c r="E950" s="66" t="s">
        <v>94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501</v>
      </c>
      <c r="C951" s="66" t="s">
        <v>810</v>
      </c>
      <c r="D951" s="66" t="s">
        <v>44</v>
      </c>
      <c r="E951" s="66" t="s">
        <v>183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811</v>
      </c>
      <c r="C952" s="66" t="s">
        <v>789</v>
      </c>
      <c r="D952" s="66" t="s">
        <v>44</v>
      </c>
      <c r="E952" s="66" t="s">
        <v>183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812</v>
      </c>
      <c r="C953" s="66" t="s">
        <v>813</v>
      </c>
      <c r="D953" s="66" t="s">
        <v>44</v>
      </c>
      <c r="E953" s="66" t="s">
        <v>183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814</v>
      </c>
      <c r="C954" s="66" t="s">
        <v>815</v>
      </c>
      <c r="D954" s="66" t="s">
        <v>44</v>
      </c>
      <c r="E954" s="66" t="s">
        <v>183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816</v>
      </c>
      <c r="C955" s="66" t="s">
        <v>817</v>
      </c>
      <c r="D955" s="66" t="s">
        <v>44</v>
      </c>
      <c r="E955" s="66" t="s">
        <v>183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380</v>
      </c>
      <c r="C956" s="66" t="s">
        <v>797</v>
      </c>
      <c r="D956" s="66" t="s">
        <v>44</v>
      </c>
      <c r="E956" s="66" t="s">
        <v>183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818</v>
      </c>
      <c r="C957" s="66" t="s">
        <v>819</v>
      </c>
      <c r="D957" s="66" t="s">
        <v>44</v>
      </c>
      <c r="E957" s="66" t="s">
        <v>183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820</v>
      </c>
      <c r="C958" s="66" t="s">
        <v>782</v>
      </c>
      <c r="D958" s="66" t="s">
        <v>50</v>
      </c>
      <c r="E958" s="66" t="s">
        <v>183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821</v>
      </c>
      <c r="C959" s="66" t="s">
        <v>822</v>
      </c>
      <c r="D959" s="66" t="s">
        <v>44</v>
      </c>
      <c r="E959" s="66" t="s">
        <v>183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823</v>
      </c>
      <c r="C960" s="66" t="s">
        <v>824</v>
      </c>
      <c r="D960" s="66" t="s">
        <v>44</v>
      </c>
      <c r="E960" s="66" t="s">
        <v>183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506</v>
      </c>
      <c r="C961" s="66" t="s">
        <v>871</v>
      </c>
      <c r="D961" s="66" t="s">
        <v>44</v>
      </c>
      <c r="E961" s="66" t="s">
        <v>183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44</v>
      </c>
      <c r="E962" s="66" t="s">
        <v>183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1020</v>
      </c>
      <c r="C963" s="66" t="s">
        <v>1021</v>
      </c>
      <c r="D963" s="66" t="s">
        <v>44</v>
      </c>
      <c r="E963" s="66" t="s">
        <v>183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823</v>
      </c>
      <c r="C964" s="66" t="s">
        <v>801</v>
      </c>
      <c r="D964" s="66" t="s">
        <v>44</v>
      </c>
      <c r="E964" s="66" t="s">
        <v>183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1020</v>
      </c>
      <c r="C965" s="66" t="s">
        <v>1022</v>
      </c>
      <c r="D965" s="66" t="s">
        <v>44</v>
      </c>
      <c r="E965" s="66" t="s">
        <v>183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1023</v>
      </c>
      <c r="C966" s="66" t="s">
        <v>406</v>
      </c>
      <c r="D966" s="66" t="s">
        <v>44</v>
      </c>
      <c r="E966" s="66" t="s">
        <v>183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1118</v>
      </c>
      <c r="C967" s="66" t="s">
        <v>1024</v>
      </c>
      <c r="D967" s="66" t="s">
        <v>44</v>
      </c>
      <c r="E967" s="66" t="s">
        <v>183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1025</v>
      </c>
      <c r="C968" s="66" t="s">
        <v>1026</v>
      </c>
      <c r="D968" s="66" t="s">
        <v>44</v>
      </c>
      <c r="E968" s="66" t="s">
        <v>183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812</v>
      </c>
      <c r="C969" s="66" t="s">
        <v>1119</v>
      </c>
      <c r="D969" s="66" t="s">
        <v>44</v>
      </c>
      <c r="E969" s="66" t="s">
        <v>183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1120</v>
      </c>
      <c r="C970" s="66" t="s">
        <v>798</v>
      </c>
      <c r="D970" s="66" t="s">
        <v>44</v>
      </c>
      <c r="E970" s="66" t="s">
        <v>183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469</v>
      </c>
      <c r="C971" s="66" t="s">
        <v>825</v>
      </c>
      <c r="D971" s="66" t="s">
        <v>44</v>
      </c>
      <c r="E971" s="66" t="s">
        <v>94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812</v>
      </c>
      <c r="C972" s="66" t="s">
        <v>776</v>
      </c>
      <c r="D972" s="66" t="s">
        <v>44</v>
      </c>
      <c r="E972" s="66" t="s">
        <v>94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826</v>
      </c>
      <c r="C973" s="66" t="s">
        <v>827</v>
      </c>
      <c r="D973" s="66" t="s">
        <v>44</v>
      </c>
      <c r="E973" s="66" t="s">
        <v>94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828</v>
      </c>
      <c r="C974" s="66" t="s">
        <v>665</v>
      </c>
      <c r="D974" s="66" t="s">
        <v>44</v>
      </c>
      <c r="E974" s="66" t="s">
        <v>94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829</v>
      </c>
      <c r="C975" s="66" t="s">
        <v>830</v>
      </c>
      <c r="D975" s="66" t="s">
        <v>44</v>
      </c>
      <c r="E975" s="66" t="s">
        <v>94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831</v>
      </c>
      <c r="C976" s="66" t="s">
        <v>832</v>
      </c>
      <c r="D976" s="66" t="s">
        <v>44</v>
      </c>
      <c r="E976" s="66" t="s">
        <v>94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833</v>
      </c>
      <c r="C977" s="66" t="s">
        <v>834</v>
      </c>
      <c r="D977" s="66" t="s">
        <v>44</v>
      </c>
      <c r="E977" s="66" t="s">
        <v>94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835</v>
      </c>
      <c r="C978" s="66" t="s">
        <v>834</v>
      </c>
      <c r="D978" s="66" t="s">
        <v>44</v>
      </c>
      <c r="E978" s="66" t="s">
        <v>94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836</v>
      </c>
      <c r="C979" s="66" t="s">
        <v>822</v>
      </c>
      <c r="D979" s="66" t="s">
        <v>44</v>
      </c>
      <c r="E979" s="66" t="s">
        <v>94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44</v>
      </c>
      <c r="E980" s="66" t="s">
        <v>94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501</v>
      </c>
      <c r="C981" s="66" t="s">
        <v>1027</v>
      </c>
      <c r="D981" s="66" t="s">
        <v>44</v>
      </c>
      <c r="E981" s="66" t="s">
        <v>94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477</v>
      </c>
      <c r="C982" s="66" t="s">
        <v>999</v>
      </c>
      <c r="D982" s="66" t="s">
        <v>44</v>
      </c>
      <c r="E982" s="66" t="s">
        <v>94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1028</v>
      </c>
      <c r="C983" s="66" t="s">
        <v>1029</v>
      </c>
      <c r="D983" s="66" t="s">
        <v>44</v>
      </c>
      <c r="E983" s="66" t="s">
        <v>94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1121</v>
      </c>
      <c r="C984" s="66" t="s">
        <v>1122</v>
      </c>
      <c r="D984" s="66" t="s">
        <v>44</v>
      </c>
      <c r="E984" s="66" t="s">
        <v>94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1123</v>
      </c>
      <c r="C985" s="66" t="s">
        <v>1112</v>
      </c>
      <c r="D985" s="66" t="s">
        <v>44</v>
      </c>
      <c r="E985" s="66" t="s">
        <v>94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480</v>
      </c>
      <c r="C986" s="66" t="s">
        <v>1124</v>
      </c>
      <c r="D986" s="66" t="s">
        <v>44</v>
      </c>
      <c r="E986" s="66" t="s">
        <v>94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1125</v>
      </c>
      <c r="C987" s="66" t="s">
        <v>1126</v>
      </c>
      <c r="D987" s="66" t="s">
        <v>44</v>
      </c>
      <c r="E987" s="66" t="s">
        <v>94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1127</v>
      </c>
      <c r="C988" s="66" t="s">
        <v>772</v>
      </c>
      <c r="D988" s="66" t="s">
        <v>44</v>
      </c>
      <c r="E988" s="66" t="s">
        <v>183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469</v>
      </c>
      <c r="C989" s="66" t="s">
        <v>1128</v>
      </c>
      <c r="D989" s="66" t="s">
        <v>44</v>
      </c>
      <c r="E989" s="66" t="s">
        <v>183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661</v>
      </c>
      <c r="C990" s="66" t="s">
        <v>883</v>
      </c>
      <c r="D990" s="66" t="s">
        <v>50</v>
      </c>
      <c r="E990" s="66" t="s">
        <v>58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1030</v>
      </c>
      <c r="C991" s="66" t="s">
        <v>825</v>
      </c>
      <c r="D991" s="66" t="s">
        <v>50</v>
      </c>
      <c r="E991" s="66" t="s">
        <v>58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1129</v>
      </c>
      <c r="C992" s="66" t="s">
        <v>1130</v>
      </c>
      <c r="D992" s="66" t="s">
        <v>44</v>
      </c>
      <c r="E992" s="66" t="s">
        <v>94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1195</v>
      </c>
      <c r="C993" s="66" t="s">
        <v>1196</v>
      </c>
      <c r="D993" s="66" t="s">
        <v>50</v>
      </c>
      <c r="E993" s="66" t="s">
        <v>94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1197</v>
      </c>
      <c r="C994" s="66" t="s">
        <v>1198</v>
      </c>
      <c r="D994" s="66" t="s">
        <v>50</v>
      </c>
      <c r="E994" s="66" t="s">
        <v>183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1199</v>
      </c>
      <c r="C995" s="66" t="s">
        <v>1200</v>
      </c>
      <c r="D995" s="66" t="s">
        <v>50</v>
      </c>
      <c r="E995" s="66" t="s">
        <v>183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1201</v>
      </c>
      <c r="C996" s="66" t="s">
        <v>795</v>
      </c>
      <c r="D996" s="66" t="s">
        <v>50</v>
      </c>
      <c r="E996" s="66" t="s">
        <v>183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1202</v>
      </c>
      <c r="C997" s="86" t="s">
        <v>1203</v>
      </c>
      <c r="D997" s="86" t="s">
        <v>44</v>
      </c>
      <c r="E997" s="86" t="s">
        <v>183</v>
      </c>
      <c r="F997" s="87">
        <v>39482</v>
      </c>
      <c r="G997" s="86" t="s">
        <v>21</v>
      </c>
    </row>
    <row r="998" spans="1:7" x14ac:dyDescent="0.2">
      <c r="A998" s="96">
        <v>997</v>
      </c>
      <c r="B998" s="104" t="s">
        <v>823</v>
      </c>
      <c r="C998" s="66" t="s">
        <v>1221</v>
      </c>
      <c r="D998" s="66" t="s">
        <v>44</v>
      </c>
      <c r="E998" s="66" t="s">
        <v>94</v>
      </c>
      <c r="F998" s="67">
        <v>38985</v>
      </c>
      <c r="G998" s="105" t="s">
        <v>13</v>
      </c>
    </row>
    <row r="999" spans="1:7" x14ac:dyDescent="0.2">
      <c r="A999" s="66">
        <v>998</v>
      </c>
      <c r="B999" s="66" t="s">
        <v>1204</v>
      </c>
      <c r="C999" s="66" t="s">
        <v>1205</v>
      </c>
      <c r="D999" s="66" t="s">
        <v>44</v>
      </c>
      <c r="E999" s="66" t="s">
        <v>94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1206</v>
      </c>
      <c r="C1000" s="66" t="s">
        <v>1207</v>
      </c>
      <c r="D1000" s="66" t="s">
        <v>50</v>
      </c>
      <c r="E1000" s="66" t="s">
        <v>94</v>
      </c>
      <c r="F1000" s="67"/>
      <c r="G1000" s="66" t="s">
        <v>13</v>
      </c>
    </row>
    <row r="1001" spans="1:7" x14ac:dyDescent="0.2">
      <c r="A1001" s="66">
        <v>1000</v>
      </c>
      <c r="B1001" s="66" t="s">
        <v>1208</v>
      </c>
      <c r="C1001" s="66" t="s">
        <v>1209</v>
      </c>
      <c r="D1001" s="66" t="s">
        <v>50</v>
      </c>
      <c r="E1001" s="66" t="s">
        <v>94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120</v>
      </c>
      <c r="C1002" s="66" t="s">
        <v>1069</v>
      </c>
      <c r="D1002" s="66" t="s">
        <v>44</v>
      </c>
      <c r="E1002" s="66" t="s">
        <v>51</v>
      </c>
      <c r="F1002" s="67"/>
      <c r="G1002" s="66" t="s">
        <v>1131</v>
      </c>
    </row>
    <row r="1003" spans="1:7" x14ac:dyDescent="0.2">
      <c r="A1003" s="66">
        <v>1002</v>
      </c>
      <c r="B1003" s="66" t="s">
        <v>720</v>
      </c>
      <c r="C1003" s="66" t="s">
        <v>1132</v>
      </c>
      <c r="D1003" s="66" t="s">
        <v>44</v>
      </c>
      <c r="E1003" s="66" t="s">
        <v>51</v>
      </c>
      <c r="F1003" s="67"/>
      <c r="G1003" s="66" t="s">
        <v>1131</v>
      </c>
    </row>
    <row r="1004" spans="1:7" x14ac:dyDescent="0.2">
      <c r="A1004" s="66">
        <v>1003</v>
      </c>
      <c r="B1004" s="66" t="s">
        <v>1148</v>
      </c>
      <c r="C1004" s="66" t="s">
        <v>1149</v>
      </c>
      <c r="D1004" s="66" t="s">
        <v>50</v>
      </c>
      <c r="E1004" s="66" t="s">
        <v>58</v>
      </c>
      <c r="F1004" s="67"/>
      <c r="G1004" s="66" t="s">
        <v>983</v>
      </c>
    </row>
    <row r="1005" spans="1:7" x14ac:dyDescent="0.2">
      <c r="A1005" s="66">
        <v>1004</v>
      </c>
      <c r="B1005" s="66" t="s">
        <v>1133</v>
      </c>
      <c r="C1005" s="66" t="s">
        <v>1134</v>
      </c>
      <c r="D1005" s="66" t="s">
        <v>50</v>
      </c>
      <c r="E1005" s="66" t="s">
        <v>58</v>
      </c>
      <c r="F1005" s="67"/>
      <c r="G1005" s="66" t="s">
        <v>1131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442</v>
      </c>
      <c r="C1007" s="66"/>
      <c r="D1007" s="66" t="s">
        <v>50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244</v>
      </c>
      <c r="C1008" s="66"/>
      <c r="D1008" s="66" t="s">
        <v>50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894</v>
      </c>
      <c r="C1009" s="66"/>
      <c r="D1009" s="66" t="s">
        <v>50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90</v>
      </c>
      <c r="C1010" s="66"/>
      <c r="D1010" s="66" t="s">
        <v>50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50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176</v>
      </c>
      <c r="C1012" s="66"/>
      <c r="D1012" s="66" t="s">
        <v>44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44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50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/>
      <c r="C1015" s="66"/>
      <c r="D1015" s="66"/>
      <c r="E1015" s="66"/>
      <c r="F1015" s="67"/>
    </row>
    <row r="1016" spans="1:7" x14ac:dyDescent="0.2">
      <c r="A1016" s="66">
        <v>1015</v>
      </c>
      <c r="B1016" s="66" t="s">
        <v>97</v>
      </c>
      <c r="C1016" s="66"/>
      <c r="D1016" s="66" t="s">
        <v>50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538</v>
      </c>
      <c r="C1017" s="66"/>
      <c r="D1017" s="66" t="s">
        <v>50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44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265</v>
      </c>
      <c r="C1019" s="66"/>
      <c r="D1019" s="66" t="s">
        <v>44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262</v>
      </c>
      <c r="C1020" s="66"/>
      <c r="D1020" s="66" t="s">
        <v>44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559</v>
      </c>
      <c r="C1021" s="66"/>
      <c r="D1021" s="66" t="s">
        <v>44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151</v>
      </c>
      <c r="C1022" s="66"/>
      <c r="D1022" s="66" t="s">
        <v>44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653</v>
      </c>
      <c r="C1023" s="66"/>
      <c r="D1023" s="66" t="s">
        <v>44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180</v>
      </c>
      <c r="C1024" s="66"/>
      <c r="D1024" s="66" t="s">
        <v>44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50</v>
      </c>
      <c r="E1027" s="66" t="s">
        <v>94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50</v>
      </c>
      <c r="E1028" s="66" t="s">
        <v>94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zoomScaleSheetLayoutView="100" workbookViewId="0">
      <selection activeCell="B9" sqref="B9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3.83203125" style="11" customWidth="1"/>
    <col min="9" max="9" width="4.6640625" style="1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1150</v>
      </c>
      <c r="C3" s="10"/>
      <c r="D3" s="10"/>
      <c r="E3" s="10"/>
      <c r="F3" s="10"/>
      <c r="G3" s="24"/>
    </row>
    <row r="4" spans="1:56" x14ac:dyDescent="0.2">
      <c r="A4" s="24" t="s">
        <v>1151</v>
      </c>
    </row>
    <row r="5" spans="1:56" x14ac:dyDescent="0.2">
      <c r="A5" s="8" t="s">
        <v>837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39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45</v>
      </c>
      <c r="F8" s="14" t="s">
        <v>6</v>
      </c>
      <c r="G8" s="14"/>
      <c r="H8" s="97" t="s">
        <v>1</v>
      </c>
      <c r="I8" s="97"/>
      <c r="J8" s="14" t="s">
        <v>40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921</v>
      </c>
      <c r="C9" s="16" t="str">
        <f t="shared" ref="C9:C46" si="0">IF(ISNUMBER(B9)=TRUE,VLOOKUP(B9,BorderAthletes,2,FALSE)&amp;" " &amp;VLOOKUP(B9,BorderAthletes,3,FALSE),"")</f>
        <v>ARABELLA WILSON</v>
      </c>
      <c r="D9" s="16" t="str">
        <f t="shared" ref="D9:D46" si="1">IF(ISNUMBER(B9)=TRUE,VLOOKUP(B9,BorderAthletes,7,FALSE),"")</f>
        <v>Young Athletes Club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U9</v>
      </c>
      <c r="G9" s="16" t="str">
        <f>IF(ISNUMBER(B9)=TRUE,D9,"")</f>
        <v>Young Athletes Club</v>
      </c>
      <c r="H9" s="17" t="s">
        <v>1229</v>
      </c>
      <c r="I9" s="18">
        <v>38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1.0009209999999999</v>
      </c>
      <c r="O9" s="16">
        <f>IF(Q9="","",RANK(Q9,Q$9:Q$308,1))</f>
        <v>1</v>
      </c>
      <c r="P9" s="16" t="str">
        <f>IF(O9="","",G9)</f>
        <v>Young Athletes Club</v>
      </c>
      <c r="Q9" s="34">
        <f>IF(ISNUMBER(B9)=TRUE,IF(SUM(N9:N9)&gt;0,SUM(N9:N9),""),"")</f>
        <v>1.0009209999999999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Young Athletes Club</v>
      </c>
      <c r="AO9" s="55">
        <f t="shared" ref="AO9:AO52" si="6">IF(ISNUMBER(VLOOKUP(AM9,SCORE_1,3,FALSE))=TRUE,VLOOKUP(AM9,SCORE_1,3,FALSE),"")</f>
        <v>1.0009209999999999</v>
      </c>
      <c r="AP9" s="56"/>
      <c r="AQ9" s="54" t="str">
        <f t="shared" ref="AQ9:AQ52" si="7">IF(ISTEXT(VLOOKUP(AM9,SCORE_2,2,FALSE))=TRUE,VLOOKUP(AM9,SCORE_2,2,FALSE),"")</f>
        <v>Young Athletes Club</v>
      </c>
      <c r="AR9" s="55">
        <f t="shared" ref="AR9:AR52" si="8">IF(ISNUMBER(VLOOKUP(AM9,SCORE_2,3,FALSE))=TRUE,VLOOKUP(AM9,SCORE_2,3,FALSE),"")</f>
        <v>7.0008910000000002</v>
      </c>
      <c r="AS9" s="57"/>
      <c r="AT9" s="54" t="str">
        <f t="shared" ref="AT9:AT52" si="9">IF(ISTEXT(VLOOKUP(AM9,SCORE_3,2,FALSE))=TRUE,VLOOKUP(AM9,SCORE_3,2,FALSE),"")</f>
        <v>Young Athletes Club</v>
      </c>
      <c r="AU9" s="55">
        <f t="shared" ref="AU9:AU52" si="10">IF(ISNUMBER(VLOOKUP(AM9,SCORE_3,3,FALSE))=TRUE,VLOOKUP(AM9,SCORE_3,3,FALSE),"")</f>
        <v>14.000894000000001</v>
      </c>
      <c r="AV9" s="57"/>
      <c r="AW9" s="54" t="str">
        <f t="shared" ref="AW9:AW52" si="11">IF(ISTEXT(VLOOKUP(AM9,SCORE_4,2,FALSE))=TRUE,VLOOKUP(AM9,SCORE_4,2,FALSE),"")</f>
        <v>Young Athletes Club</v>
      </c>
      <c r="AX9" s="55">
        <f t="shared" ref="AX9:AX52" si="12">IF(ISNUMBER(VLOOKUP(AM9,SCORE_4,3,FALSE))=TRUE,VLOOKUP(AM9,SCORE_4,3,FALSE),"")</f>
        <v>22.000895</v>
      </c>
      <c r="AY9" s="57"/>
      <c r="AZ9" s="54" t="str">
        <f t="shared" ref="AZ9:AZ52" si="13">IF(ISTEXT(VLOOKUP(AM9,SCORE_5,2,FALSE))=TRUE,VLOOKUP(AM9,SCORE_5,2,FALSE),"")</f>
        <v>Young Athletes Club</v>
      </c>
      <c r="BA9" s="55">
        <f t="shared" ref="BA9:BA52" si="14">IF(ISNUMBER(VLOOKUP(AM9,SCORE_5,3,FALSE))=TRUE,VLOOKUP(AM9,SCORE_5,3,FALSE),"")</f>
        <v>31.000896000000001</v>
      </c>
      <c r="BB9" s="57"/>
      <c r="BC9" s="54" t="str">
        <f t="shared" ref="BC9:BC52" si="15">IF(ISTEXT(VLOOKUP(AM9,SCORE_6,2,FALSE))=TRUE,VLOOKUP(AM9,SCORE_6,2,FALSE),"")</f>
        <v>Young Athletes Club</v>
      </c>
      <c r="BD9" s="55">
        <f t="shared" ref="BD9:BD52" si="16">IF(ISNUMBER(VLOOKUP(AM9,SCORE_6,3,FALSE))=TRUE,VLOOKUP(AM9,SCORE_6,3,FALSE),"")</f>
        <v>42.000903000000001</v>
      </c>
    </row>
    <row r="10" spans="1:56" ht="16.5" customHeight="1" x14ac:dyDescent="0.2">
      <c r="A10" s="3">
        <v>2</v>
      </c>
      <c r="B10" s="19">
        <v>173</v>
      </c>
      <c r="C10" s="16" t="str">
        <f t="shared" si="0"/>
        <v>Macy Connolly</v>
      </c>
      <c r="D10" s="16" t="str">
        <f t="shared" si="1"/>
        <v>Basingstoke &amp; Mid Hants AC</v>
      </c>
      <c r="E10" s="20" t="str">
        <f t="shared" si="2"/>
        <v>F</v>
      </c>
      <c r="F10" s="20" t="str">
        <f t="shared" si="3"/>
        <v>U9</v>
      </c>
      <c r="G10" s="16" t="str">
        <f t="shared" ref="G10:G73" si="17">IF(ISNUMBER(B10)=TRUE,D10,"")</f>
        <v>Basingstoke &amp; Mid Hants AC</v>
      </c>
      <c r="H10" s="17"/>
      <c r="I10" s="18">
        <v>41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2.0001730000000002</v>
      </c>
      <c r="O10" s="16">
        <f t="shared" ref="O10:O73" si="19">IF(Q10="","",RANK(Q10,Q$9:Q$308,1))</f>
        <v>2</v>
      </c>
      <c r="P10" s="16" t="str">
        <f t="shared" ref="P10:P73" si="20">IF(O10="","",G10)</f>
        <v>Basingstoke &amp; Mid Hants AC</v>
      </c>
      <c r="Q10" s="34">
        <f t="shared" ref="Q10:Q73" si="21">IF(ISNUMBER(B10)=TRUE,IF(SUM(N10:N10)&gt;0,SUM(N10:N10),""),"")</f>
        <v>2.0001730000000002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Basingstoke &amp; Mid Hants AC</v>
      </c>
      <c r="AO10" s="55">
        <f t="shared" si="6"/>
        <v>2.0001730000000002</v>
      </c>
      <c r="AP10" s="56"/>
      <c r="AQ10" s="54" t="str">
        <f t="shared" si="7"/>
        <v>Crawley Ridge School</v>
      </c>
      <c r="AR10" s="55">
        <f t="shared" si="8"/>
        <v>15.000481000000001</v>
      </c>
      <c r="AS10" s="57"/>
      <c r="AT10" s="54" t="str">
        <f t="shared" si="9"/>
        <v>Crawley Ridge School</v>
      </c>
      <c r="AU10" s="55">
        <f t="shared" si="10"/>
        <v>28.000488000000001</v>
      </c>
      <c r="AV10" s="57"/>
      <c r="AW10" s="54" t="str">
        <f t="shared" si="11"/>
        <v>Crawley Ridge School</v>
      </c>
      <c r="AX10" s="55">
        <f t="shared" si="12"/>
        <v>44.000484</v>
      </c>
      <c r="AY10" s="57"/>
      <c r="AZ10" s="54" t="str">
        <f t="shared" si="13"/>
        <v>Haslemere Border &amp; Waverley AC</v>
      </c>
      <c r="BA10" s="55">
        <f t="shared" si="14"/>
        <v>68.001007999999999</v>
      </c>
      <c r="BB10" s="57"/>
      <c r="BC10" s="54" t="str">
        <f t="shared" si="15"/>
        <v>Haslemere Border &amp; Waverley AC</v>
      </c>
      <c r="BD10" s="55">
        <f t="shared" si="16"/>
        <v>92.001009999999994</v>
      </c>
    </row>
    <row r="11" spans="1:56" x14ac:dyDescent="0.2">
      <c r="A11" s="3">
        <v>3</v>
      </c>
      <c r="B11" s="19">
        <v>483</v>
      </c>
      <c r="C11" s="16" t="str">
        <f t="shared" si="0"/>
        <v>ISABELLE JAMES</v>
      </c>
      <c r="D11" s="16" t="str">
        <f t="shared" si="1"/>
        <v>Crawley Ridge School</v>
      </c>
      <c r="E11" s="20" t="str">
        <f t="shared" si="2"/>
        <v>F</v>
      </c>
      <c r="F11" s="20" t="str">
        <f t="shared" si="3"/>
        <v>U9</v>
      </c>
      <c r="G11" s="16" t="str">
        <f t="shared" si="17"/>
        <v>Crawley Ridge School</v>
      </c>
      <c r="H11" s="17"/>
      <c r="I11" s="18">
        <v>48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3.000483</v>
      </c>
      <c r="O11" s="16">
        <f t="shared" si="19"/>
        <v>3</v>
      </c>
      <c r="P11" s="16" t="str">
        <f t="shared" si="20"/>
        <v>Crawley Ridge School</v>
      </c>
      <c r="Q11" s="34">
        <f t="shared" si="21"/>
        <v>3.000483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Crawley Ridge School</v>
      </c>
      <c r="AO11" s="55">
        <f t="shared" si="6"/>
        <v>3.000483</v>
      </c>
      <c r="AP11" s="56"/>
      <c r="AQ11" s="54" t="str">
        <f t="shared" si="7"/>
        <v>Haslemere Border &amp; Waverley AC</v>
      </c>
      <c r="AR11" s="55">
        <f t="shared" si="8"/>
        <v>15.000766</v>
      </c>
      <c r="AS11" s="57"/>
      <c r="AT11" s="54" t="str">
        <f t="shared" si="9"/>
        <v>Haslemere Border &amp; Waverley AC</v>
      </c>
      <c r="AU11" s="55">
        <f t="shared" si="10"/>
        <v>29.000799000000001</v>
      </c>
      <c r="AV11" s="57"/>
      <c r="AW11" s="54" t="str">
        <f t="shared" si="11"/>
        <v>Haslemere Border &amp; Waverley AC</v>
      </c>
      <c r="AX11" s="55">
        <f t="shared" si="12"/>
        <v>48.000788</v>
      </c>
      <c r="AY11" s="57"/>
      <c r="AZ11" s="54" t="str">
        <f t="shared" si="13"/>
        <v>Crawley Ridge School</v>
      </c>
      <c r="BA11" s="55">
        <f t="shared" si="14"/>
        <v>70.000489000000002</v>
      </c>
      <c r="BB11" s="57"/>
      <c r="BC11" s="54" t="str">
        <f t="shared" si="15"/>
        <v>Crawley Ridge School</v>
      </c>
      <c r="BD11" s="55">
        <f t="shared" si="16"/>
        <v>101.00049</v>
      </c>
    </row>
    <row r="12" spans="1:56" x14ac:dyDescent="0.2">
      <c r="A12" s="3">
        <v>4</v>
      </c>
      <c r="B12" s="19">
        <v>999</v>
      </c>
      <c r="C12" s="16" t="str">
        <f t="shared" si="0"/>
        <v>FRANKIE JOLLIFFE</v>
      </c>
      <c r="D12" s="16" t="str">
        <f t="shared" si="1"/>
        <v>Bracknell AC</v>
      </c>
      <c r="E12" s="20" t="str">
        <f t="shared" si="2"/>
        <v>F</v>
      </c>
      <c r="F12" s="20" t="str">
        <f t="shared" si="3"/>
        <v>U11</v>
      </c>
      <c r="G12" s="16" t="str">
        <f t="shared" si="17"/>
        <v>Bracknell AC</v>
      </c>
      <c r="H12" s="17"/>
      <c r="I12" s="18">
        <v>49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4.0009990000000002</v>
      </c>
      <c r="O12" s="16">
        <f t="shared" si="19"/>
        <v>4</v>
      </c>
      <c r="P12" s="16" t="str">
        <f t="shared" si="20"/>
        <v>Bracknell AC</v>
      </c>
      <c r="Q12" s="34">
        <f t="shared" si="21"/>
        <v>4.0009990000000002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Bracknell AC</v>
      </c>
      <c r="AO12" s="55">
        <f t="shared" si="6"/>
        <v>4.0009990000000002</v>
      </c>
      <c r="AP12" s="56"/>
      <c r="AQ12" s="54" t="str">
        <f t="shared" si="7"/>
        <v>Bracknell AC</v>
      </c>
      <c r="AR12" s="55">
        <f t="shared" si="8"/>
        <v>19.000302999999999</v>
      </c>
      <c r="AS12" s="57"/>
      <c r="AT12" s="54" t="str">
        <f t="shared" si="9"/>
        <v>Bracknell AC</v>
      </c>
      <c r="AU12" s="55">
        <f t="shared" si="10"/>
        <v>40.000301</v>
      </c>
      <c r="AV12" s="57"/>
      <c r="AW12" s="54" t="str">
        <f t="shared" si="11"/>
        <v>Bracknell AC</v>
      </c>
      <c r="AX12" s="55">
        <f t="shared" si="12"/>
        <v>65.000302000000005</v>
      </c>
      <c r="AY12" s="57"/>
      <c r="AZ12" s="54" t="str">
        <f t="shared" si="13"/>
        <v>Basingstoke &amp; Mid Hants AC</v>
      </c>
      <c r="BA12" s="55">
        <f t="shared" si="14"/>
        <v>137.000269</v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801</v>
      </c>
      <c r="C13" s="16" t="str">
        <f t="shared" si="0"/>
        <v>Eva Payne</v>
      </c>
      <c r="D13" s="16" t="str">
        <f t="shared" si="1"/>
        <v>Haslemere Border &amp; Waverley AC</v>
      </c>
      <c r="E13" s="20" t="str">
        <f t="shared" si="2"/>
        <v>F</v>
      </c>
      <c r="F13" s="20" t="str">
        <f t="shared" si="3"/>
        <v>U9</v>
      </c>
      <c r="G13" s="16" t="str">
        <f t="shared" si="17"/>
        <v>Haslemere Border &amp; Waverley AC</v>
      </c>
      <c r="H13" s="17"/>
      <c r="I13" s="18">
        <v>50</v>
      </c>
      <c r="J13" s="36" t="str">
        <f t="shared" si="4"/>
        <v/>
      </c>
      <c r="K13" s="21">
        <f>COUNTIF(D$9:D13,D13)</f>
        <v>1</v>
      </c>
      <c r="L13" s="21">
        <f>COUNTIF(G$9:G13,G13)</f>
        <v>1</v>
      </c>
      <c r="M13" s="16">
        <f>SUMIF(G$9:G13,G13,A$9:A13)</f>
        <v>5</v>
      </c>
      <c r="N13" s="16">
        <f t="shared" si="18"/>
        <v>5.0008010000000001</v>
      </c>
      <c r="O13" s="16">
        <f t="shared" si="19"/>
        <v>5</v>
      </c>
      <c r="P13" s="16" t="str">
        <f t="shared" si="20"/>
        <v>Haslemere Border &amp; Waverley AC</v>
      </c>
      <c r="Q13" s="34">
        <f t="shared" si="21"/>
        <v>5.0008010000000001</v>
      </c>
      <c r="R13" s="16" t="str">
        <f t="shared" si="22"/>
        <v/>
      </c>
      <c r="S13" s="16" t="str">
        <f t="shared" si="23"/>
        <v/>
      </c>
      <c r="T13" s="16" t="str">
        <f t="shared" si="24"/>
        <v/>
      </c>
      <c r="U13" s="34" t="str">
        <f t="shared" si="25"/>
        <v/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Haslemere Border &amp; Waverley AC</v>
      </c>
      <c r="AO13" s="55">
        <f t="shared" si="6"/>
        <v>5.0008010000000001</v>
      </c>
      <c r="AP13" s="56"/>
      <c r="AQ13" s="54" t="str">
        <f t="shared" si="7"/>
        <v>Basingstoke &amp; Mid Hants AC</v>
      </c>
      <c r="AR13" s="55">
        <f t="shared" si="8"/>
        <v>30.000267000000001</v>
      </c>
      <c r="AS13" s="57"/>
      <c r="AT13" s="54" t="str">
        <f t="shared" si="9"/>
        <v>Basingstoke &amp; Mid Hants AC</v>
      </c>
      <c r="AU13" s="55">
        <f t="shared" si="10"/>
        <v>62.000298000000001</v>
      </c>
      <c r="AV13" s="57"/>
      <c r="AW13" s="54" t="str">
        <f t="shared" si="11"/>
        <v>Basingstoke &amp; Mid Hants AC</v>
      </c>
      <c r="AX13" s="55">
        <f t="shared" si="12"/>
        <v>96.000170999999995</v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891</v>
      </c>
      <c r="C14" s="16" t="str">
        <f t="shared" si="0"/>
        <v>TABITHA BROWN</v>
      </c>
      <c r="D14" s="16" t="str">
        <f t="shared" si="1"/>
        <v>Young Athletes Club</v>
      </c>
      <c r="E14" s="20" t="str">
        <f t="shared" si="2"/>
        <v>F</v>
      </c>
      <c r="F14" s="20" t="str">
        <f t="shared" si="3"/>
        <v>U9</v>
      </c>
      <c r="G14" s="16" t="str">
        <f t="shared" si="17"/>
        <v>Young Athletes Club</v>
      </c>
      <c r="H14" s="17"/>
      <c r="I14" s="18">
        <v>51</v>
      </c>
      <c r="J14" s="36" t="str">
        <f t="shared" si="4"/>
        <v/>
      </c>
      <c r="K14" s="21">
        <f>COUNTIF(D$9:D14,D14)</f>
        <v>2</v>
      </c>
      <c r="L14" s="21">
        <f>COUNTIF(G$9:G14,G14)</f>
        <v>2</v>
      </c>
      <c r="M14" s="16">
        <f>SUMIF(G$9:G14,G14,A$9:A14)</f>
        <v>7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>
        <f t="shared" si="22"/>
        <v>7.0008910000000002</v>
      </c>
      <c r="S14" s="16">
        <f t="shared" si="23"/>
        <v>1</v>
      </c>
      <c r="T14" s="16" t="str">
        <f t="shared" si="24"/>
        <v>Young Athletes Club</v>
      </c>
      <c r="U14" s="34">
        <f t="shared" si="25"/>
        <v>7.0008910000000002</v>
      </c>
      <c r="V14" s="16" t="str">
        <f t="shared" si="26"/>
        <v/>
      </c>
      <c r="W14" s="16" t="str">
        <f t="shared" si="27"/>
        <v/>
      </c>
      <c r="X14" s="16" t="str">
        <f t="shared" si="28"/>
        <v/>
      </c>
      <c r="Y14" s="34" t="str">
        <f t="shared" si="29"/>
        <v/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Camberley &amp; District AC</v>
      </c>
      <c r="AO14" s="55">
        <f t="shared" si="6"/>
        <v>18.000433999999998</v>
      </c>
      <c r="AP14" s="56"/>
      <c r="AQ14" s="54" t="str">
        <f t="shared" si="7"/>
        <v>Woking AC</v>
      </c>
      <c r="AR14" s="55">
        <f t="shared" si="8"/>
        <v>72.000867</v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894</v>
      </c>
      <c r="C15" s="16" t="str">
        <f t="shared" si="0"/>
        <v>ESME FINCH</v>
      </c>
      <c r="D15" s="16" t="str">
        <f t="shared" si="1"/>
        <v>Young Athletes Club</v>
      </c>
      <c r="E15" s="20" t="str">
        <f t="shared" si="2"/>
        <v>F</v>
      </c>
      <c r="F15" s="20" t="str">
        <f t="shared" si="3"/>
        <v>U9</v>
      </c>
      <c r="G15" s="16" t="str">
        <f t="shared" si="17"/>
        <v>Young Athletes Club</v>
      </c>
      <c r="H15" s="17"/>
      <c r="I15" s="18">
        <v>51</v>
      </c>
      <c r="J15" s="36" t="str">
        <f t="shared" si="4"/>
        <v/>
      </c>
      <c r="K15" s="21">
        <f>COUNTIF(D$9:D15,D15)</f>
        <v>3</v>
      </c>
      <c r="L15" s="21">
        <f>COUNTIF(G$9:G15,G15)</f>
        <v>3</v>
      </c>
      <c r="M15" s="16">
        <f>SUMIF(G$9:G15,G15,A$9:A15)</f>
        <v>14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>
        <f t="shared" si="26"/>
        <v>14.000894000000001</v>
      </c>
      <c r="W15" s="16">
        <f t="shared" si="27"/>
        <v>1</v>
      </c>
      <c r="X15" s="16" t="str">
        <f t="shared" si="28"/>
        <v>Young Athletes Club</v>
      </c>
      <c r="Y15" s="34">
        <f t="shared" si="29"/>
        <v>14.000894000000001</v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Woking AC</v>
      </c>
      <c r="AO15" s="55">
        <f t="shared" si="6"/>
        <v>23.000874</v>
      </c>
      <c r="AP15" s="56"/>
      <c r="AQ15" s="54" t="str">
        <f t="shared" si="7"/>
        <v>Grey House School</v>
      </c>
      <c r="AR15" s="55">
        <f t="shared" si="8"/>
        <v>79.000608999999997</v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895</v>
      </c>
      <c r="C16" s="16" t="str">
        <f t="shared" si="0"/>
        <v>ROBIN SIMONS</v>
      </c>
      <c r="D16" s="16" t="str">
        <f t="shared" si="1"/>
        <v>Young Athletes Club</v>
      </c>
      <c r="E16" s="20" t="str">
        <f t="shared" si="2"/>
        <v>F</v>
      </c>
      <c r="F16" s="20" t="str">
        <f t="shared" si="3"/>
        <v>U9</v>
      </c>
      <c r="G16" s="16" t="str">
        <f t="shared" si="17"/>
        <v>Young Athletes Club</v>
      </c>
      <c r="H16" s="17"/>
      <c r="I16" s="18">
        <v>51</v>
      </c>
      <c r="J16" s="36" t="str">
        <f t="shared" si="4"/>
        <v/>
      </c>
      <c r="K16" s="21">
        <f>COUNTIF(D$9:D16,D16)</f>
        <v>4</v>
      </c>
      <c r="L16" s="21">
        <f>COUNTIF(G$9:G16,G16)</f>
        <v>4</v>
      </c>
      <c r="M16" s="16">
        <f>SUMIF(G$9:G16,G16,A$9:A16)</f>
        <v>22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>
        <f t="shared" si="30"/>
        <v>22.000895</v>
      </c>
      <c r="AA16" s="16">
        <f t="shared" si="31"/>
        <v>1</v>
      </c>
      <c r="AB16" s="16" t="str">
        <f t="shared" si="32"/>
        <v>Young Athletes Club</v>
      </c>
      <c r="AC16" s="34">
        <f t="shared" si="33"/>
        <v>22.000895</v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Grey House School</v>
      </c>
      <c r="AO16" s="55">
        <f t="shared" si="6"/>
        <v>33.000604000000003</v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896</v>
      </c>
      <c r="C17" s="16" t="str">
        <f t="shared" si="0"/>
        <v>LANA DARCY</v>
      </c>
      <c r="D17" s="16" t="str">
        <f t="shared" si="1"/>
        <v>Young Athletes Club</v>
      </c>
      <c r="E17" s="20" t="str">
        <f t="shared" si="2"/>
        <v>F</v>
      </c>
      <c r="F17" s="20" t="str">
        <f t="shared" si="3"/>
        <v>U9</v>
      </c>
      <c r="G17" s="16" t="str">
        <f t="shared" si="17"/>
        <v>Young Athletes Club</v>
      </c>
      <c r="H17" s="17"/>
      <c r="I17" s="18">
        <v>58</v>
      </c>
      <c r="J17" s="36" t="str">
        <f t="shared" si="4"/>
        <v/>
      </c>
      <c r="K17" s="21">
        <f>COUNTIF(D$9:D17,D17)</f>
        <v>5</v>
      </c>
      <c r="L17" s="21">
        <f>COUNTIF(G$9:G17,G17)</f>
        <v>5</v>
      </c>
      <c r="M17" s="16">
        <f>SUMIF(G$9:G17,G17,A$9:A17)</f>
        <v>31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>
        <f t="shared" si="34"/>
        <v>31.000896000000001</v>
      </c>
      <c r="AE17" s="16">
        <f t="shared" si="35"/>
        <v>1</v>
      </c>
      <c r="AF17" s="16" t="str">
        <f t="shared" si="36"/>
        <v>Young Athletes Club</v>
      </c>
      <c r="AG17" s="34">
        <f t="shared" si="37"/>
        <v>31.000896000000001</v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>Andover AC</v>
      </c>
      <c r="AO17" s="55">
        <f t="shared" si="6"/>
        <v>45.000154999999999</v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766</v>
      </c>
      <c r="C18" s="16" t="str">
        <f t="shared" si="0"/>
        <v>Emily Smith</v>
      </c>
      <c r="D18" s="16" t="str">
        <f t="shared" si="1"/>
        <v>Haslemere Border &amp; Waverley AC</v>
      </c>
      <c r="E18" s="20" t="str">
        <f t="shared" si="2"/>
        <v>F</v>
      </c>
      <c r="F18" s="20" t="str">
        <f t="shared" si="3"/>
        <v>U9</v>
      </c>
      <c r="G18" s="16" t="str">
        <f t="shared" si="17"/>
        <v>Haslemere Border &amp; Waverley AC</v>
      </c>
      <c r="H18" s="17" t="s">
        <v>1230</v>
      </c>
      <c r="I18" s="18">
        <v>1</v>
      </c>
      <c r="J18" s="36" t="str">
        <f t="shared" si="4"/>
        <v/>
      </c>
      <c r="K18" s="21">
        <f>COUNTIF(D$9:D18,D18)</f>
        <v>2</v>
      </c>
      <c r="L18" s="21">
        <f>COUNTIF(G$9:G18,G18)</f>
        <v>2</v>
      </c>
      <c r="M18" s="16">
        <f>SUMIF(G$9:G18,G18,A$9:A18)</f>
        <v>15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>
        <f t="shared" si="22"/>
        <v>15.000766</v>
      </c>
      <c r="S18" s="16">
        <f t="shared" si="23"/>
        <v>3</v>
      </c>
      <c r="T18" s="16" t="str">
        <f t="shared" si="24"/>
        <v>Haslemere Border &amp; Waverley AC</v>
      </c>
      <c r="U18" s="34">
        <f t="shared" si="25"/>
        <v>15.000766</v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903</v>
      </c>
      <c r="C19" s="16" t="str">
        <f t="shared" si="0"/>
        <v>ANNABEL BAILEY</v>
      </c>
      <c r="D19" s="16" t="str">
        <f t="shared" si="1"/>
        <v>Young Athletes Club</v>
      </c>
      <c r="E19" s="20" t="str">
        <f t="shared" si="2"/>
        <v>F</v>
      </c>
      <c r="F19" s="20" t="str">
        <f t="shared" si="3"/>
        <v>U9</v>
      </c>
      <c r="G19" s="16" t="str">
        <f t="shared" si="17"/>
        <v>Young Athletes Club</v>
      </c>
      <c r="H19" s="17"/>
      <c r="I19" s="18">
        <v>6</v>
      </c>
      <c r="J19" s="36" t="str">
        <f t="shared" si="4"/>
        <v/>
      </c>
      <c r="K19" s="21">
        <f>COUNTIF(D$9:D19,D19)</f>
        <v>6</v>
      </c>
      <c r="L19" s="21">
        <f>COUNTIF(G$9:G19,G19)</f>
        <v>6</v>
      </c>
      <c r="M19" s="16">
        <f>SUMIF(G$9:G19,G19,A$9:A19)</f>
        <v>42</v>
      </c>
      <c r="N19" s="16" t="str">
        <f t="shared" si="18"/>
        <v/>
      </c>
      <c r="O19" s="16" t="str">
        <f t="shared" si="19"/>
        <v/>
      </c>
      <c r="P19" s="16" t="str">
        <f t="shared" si="20"/>
        <v/>
      </c>
      <c r="Q19" s="34" t="str">
        <f t="shared" si="21"/>
        <v/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>
        <f t="shared" si="38"/>
        <v>42.000903000000001</v>
      </c>
      <c r="AI19" s="16">
        <f t="shared" si="39"/>
        <v>1</v>
      </c>
      <c r="AJ19" s="16" t="str">
        <f t="shared" si="40"/>
        <v>Young Athletes Club</v>
      </c>
      <c r="AK19" s="34">
        <f t="shared" si="41"/>
        <v>42.000903000000001</v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481</v>
      </c>
      <c r="C20" s="16" t="str">
        <f t="shared" si="0"/>
        <v>AMBER BOTTING</v>
      </c>
      <c r="D20" s="16" t="str">
        <f t="shared" si="1"/>
        <v>Crawley Ridge School</v>
      </c>
      <c r="E20" s="20" t="str">
        <f t="shared" si="2"/>
        <v>F</v>
      </c>
      <c r="F20" s="20" t="str">
        <f t="shared" si="3"/>
        <v>U9</v>
      </c>
      <c r="G20" s="16" t="str">
        <f t="shared" si="17"/>
        <v>Crawley Ridge School</v>
      </c>
      <c r="H20" s="17"/>
      <c r="I20" s="18">
        <v>12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15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15.000481000000001</v>
      </c>
      <c r="S20" s="16">
        <f t="shared" si="23"/>
        <v>2</v>
      </c>
      <c r="T20" s="16" t="str">
        <f t="shared" si="24"/>
        <v>Crawley Ridge School</v>
      </c>
      <c r="U20" s="34">
        <f t="shared" si="25"/>
        <v>15.000481000000001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488</v>
      </c>
      <c r="C21" s="16" t="str">
        <f t="shared" si="0"/>
        <v>PHOEBE  OAKLEY</v>
      </c>
      <c r="D21" s="16" t="str">
        <f t="shared" si="1"/>
        <v>Crawley Ridge School</v>
      </c>
      <c r="E21" s="20" t="str">
        <f t="shared" si="2"/>
        <v>F</v>
      </c>
      <c r="F21" s="20" t="str">
        <f t="shared" si="3"/>
        <v>U9</v>
      </c>
      <c r="G21" s="16" t="str">
        <f t="shared" si="17"/>
        <v>Crawley Ridge School</v>
      </c>
      <c r="H21" s="17"/>
      <c r="I21" s="18">
        <v>13</v>
      </c>
      <c r="J21" s="36" t="str">
        <f t="shared" si="4"/>
        <v/>
      </c>
      <c r="K21" s="21">
        <f>COUNTIF(D$9:D21,D21)</f>
        <v>3</v>
      </c>
      <c r="L21" s="21">
        <f>COUNTIF(G$9:G21,G21)</f>
        <v>3</v>
      </c>
      <c r="M21" s="16">
        <f>SUMIF(G$9:G21,G21,A$9:A21)</f>
        <v>28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>
        <f t="shared" si="26"/>
        <v>28.000488000000001</v>
      </c>
      <c r="W21" s="16">
        <f t="shared" si="27"/>
        <v>2</v>
      </c>
      <c r="X21" s="16" t="str">
        <f t="shared" si="28"/>
        <v>Crawley Ridge School</v>
      </c>
      <c r="Y21" s="34">
        <f t="shared" si="29"/>
        <v>28.000488000000001</v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799</v>
      </c>
      <c r="C22" s="16" t="str">
        <f t="shared" si="0"/>
        <v>Yasmin Gubby</v>
      </c>
      <c r="D22" s="16" t="str">
        <f t="shared" si="1"/>
        <v>Haslemere Border &amp; Waverley AC</v>
      </c>
      <c r="E22" s="20" t="str">
        <f t="shared" si="2"/>
        <v>F</v>
      </c>
      <c r="F22" s="20" t="str">
        <f t="shared" si="3"/>
        <v>U9</v>
      </c>
      <c r="G22" s="16" t="str">
        <f t="shared" si="17"/>
        <v>Haslemere Border &amp; Waverley AC</v>
      </c>
      <c r="H22" s="17"/>
      <c r="I22" s="18">
        <v>18</v>
      </c>
      <c r="J22" s="36" t="str">
        <f t="shared" si="4"/>
        <v/>
      </c>
      <c r="K22" s="21">
        <f>COUNTIF(D$9:D22,D22)</f>
        <v>3</v>
      </c>
      <c r="L22" s="21">
        <f>COUNTIF(G$9:G22,G22)</f>
        <v>3</v>
      </c>
      <c r="M22" s="16">
        <f>SUMIF(G$9:G22,G22,A$9:A22)</f>
        <v>29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>
        <f t="shared" si="26"/>
        <v>29.000799000000001</v>
      </c>
      <c r="W22" s="16">
        <f t="shared" si="27"/>
        <v>3</v>
      </c>
      <c r="X22" s="16" t="str">
        <f t="shared" si="28"/>
        <v>Haslemere Border &amp; Waverley AC</v>
      </c>
      <c r="Y22" s="34">
        <f t="shared" si="29"/>
        <v>29.000799000000001</v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303</v>
      </c>
      <c r="C23" s="16" t="str">
        <f t="shared" si="0"/>
        <v>ERIN ACKROYD</v>
      </c>
      <c r="D23" s="16" t="str">
        <f t="shared" si="1"/>
        <v>Bracknell AC</v>
      </c>
      <c r="E23" s="20" t="str">
        <f t="shared" si="2"/>
        <v>F</v>
      </c>
      <c r="F23" s="20" t="str">
        <f t="shared" si="3"/>
        <v>U9</v>
      </c>
      <c r="G23" s="16" t="str">
        <f t="shared" si="17"/>
        <v>Bracknell AC</v>
      </c>
      <c r="H23" s="17"/>
      <c r="I23" s="18">
        <v>19</v>
      </c>
      <c r="J23" s="36" t="str">
        <f t="shared" si="4"/>
        <v/>
      </c>
      <c r="K23" s="21">
        <f>COUNTIF(D$9:D23,D23)</f>
        <v>2</v>
      </c>
      <c r="L23" s="21">
        <f>COUNTIF(G$9:G23,G23)</f>
        <v>2</v>
      </c>
      <c r="M23" s="16">
        <f>SUMIF(G$9:G23,G23,A$9:A23)</f>
        <v>19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>
        <f t="shared" si="22"/>
        <v>19.000302999999999</v>
      </c>
      <c r="S23" s="16">
        <f t="shared" si="23"/>
        <v>4</v>
      </c>
      <c r="T23" s="16" t="str">
        <f t="shared" si="24"/>
        <v>Bracknell AC</v>
      </c>
      <c r="U23" s="34">
        <f t="shared" si="25"/>
        <v>19.000302999999999</v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484</v>
      </c>
      <c r="C24" s="16" t="str">
        <f t="shared" si="0"/>
        <v>LOTTY RABEY</v>
      </c>
      <c r="D24" s="16" t="str">
        <f t="shared" si="1"/>
        <v>Crawley Ridge School</v>
      </c>
      <c r="E24" s="20" t="str">
        <f t="shared" si="2"/>
        <v>F</v>
      </c>
      <c r="F24" s="20" t="str">
        <f t="shared" si="3"/>
        <v>U9</v>
      </c>
      <c r="G24" s="16" t="str">
        <f t="shared" si="17"/>
        <v>Crawley Ridge School</v>
      </c>
      <c r="H24" s="17"/>
      <c r="I24" s="18">
        <v>26</v>
      </c>
      <c r="J24" s="36" t="str">
        <f t="shared" si="4"/>
        <v/>
      </c>
      <c r="K24" s="21">
        <f>COUNTIF(D$9:D24,D24)</f>
        <v>4</v>
      </c>
      <c r="L24" s="21">
        <f>COUNTIF(G$9:G24,G24)</f>
        <v>4</v>
      </c>
      <c r="M24" s="16">
        <f>SUMIF(G$9:G24,G24,A$9:A24)</f>
        <v>44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>
        <f t="shared" si="30"/>
        <v>44.000484</v>
      </c>
      <c r="AA24" s="16">
        <f t="shared" si="31"/>
        <v>2</v>
      </c>
      <c r="AB24" s="16" t="str">
        <f t="shared" si="32"/>
        <v>Crawley Ridge School</v>
      </c>
      <c r="AC24" s="34">
        <f t="shared" si="33"/>
        <v>44.000484</v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898</v>
      </c>
      <c r="C25" s="16" t="str">
        <f t="shared" si="0"/>
        <v>FRAN LONG</v>
      </c>
      <c r="D25" s="16" t="str">
        <f t="shared" si="1"/>
        <v>Young Athletes Club</v>
      </c>
      <c r="E25" s="20" t="str">
        <f t="shared" si="2"/>
        <v>F</v>
      </c>
      <c r="F25" s="20" t="str">
        <f t="shared" si="3"/>
        <v>U9</v>
      </c>
      <c r="G25" s="16" t="str">
        <f t="shared" si="17"/>
        <v>Young Athletes Club</v>
      </c>
      <c r="H25" s="17"/>
      <c r="I25" s="18">
        <v>28</v>
      </c>
      <c r="J25" s="36" t="str">
        <f t="shared" si="4"/>
        <v/>
      </c>
      <c r="K25" s="21">
        <f>COUNTIF(D$9:D25,D25)</f>
        <v>7</v>
      </c>
      <c r="L25" s="21">
        <f>COUNTIF(G$9:G25,G25)</f>
        <v>7</v>
      </c>
      <c r="M25" s="16">
        <f>SUMIF(G$9:G25,G25,A$9:A25)</f>
        <v>59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434</v>
      </c>
      <c r="C26" s="16" t="str">
        <f t="shared" si="0"/>
        <v>Zara Hogston</v>
      </c>
      <c r="D26" s="16" t="str">
        <f t="shared" si="1"/>
        <v>Camberley &amp; District AC</v>
      </c>
      <c r="E26" s="20" t="str">
        <f t="shared" si="2"/>
        <v>F</v>
      </c>
      <c r="F26" s="20" t="str">
        <f t="shared" si="3"/>
        <v>U9</v>
      </c>
      <c r="G26" s="16" t="str">
        <f t="shared" si="17"/>
        <v>Camberley &amp; District AC</v>
      </c>
      <c r="H26" s="17"/>
      <c r="I26" s="18">
        <v>32</v>
      </c>
      <c r="J26" s="36" t="str">
        <f t="shared" si="4"/>
        <v/>
      </c>
      <c r="K26" s="21">
        <f>COUNTIF(D$9:D26,D26)</f>
        <v>1</v>
      </c>
      <c r="L26" s="21">
        <f>COUNTIF(G$9:G26,G26)</f>
        <v>1</v>
      </c>
      <c r="M26" s="16">
        <f>SUMIF(G$9:G26,G26,A$9:A26)</f>
        <v>18</v>
      </c>
      <c r="N26" s="16">
        <f t="shared" si="18"/>
        <v>18.000433999999998</v>
      </c>
      <c r="O26" s="16">
        <f t="shared" si="19"/>
        <v>6</v>
      </c>
      <c r="P26" s="16" t="str">
        <f t="shared" si="20"/>
        <v>Camberley &amp; District AC</v>
      </c>
      <c r="Q26" s="34">
        <f t="shared" si="21"/>
        <v>18.000433999999998</v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788</v>
      </c>
      <c r="C27" s="16" t="str">
        <f t="shared" si="0"/>
        <v>Tabitha Martin</v>
      </c>
      <c r="D27" s="16" t="str">
        <f t="shared" si="1"/>
        <v>Haslemere Border &amp; Waverley AC</v>
      </c>
      <c r="E27" s="20" t="str">
        <f t="shared" si="2"/>
        <v>F</v>
      </c>
      <c r="F27" s="20" t="str">
        <f t="shared" si="3"/>
        <v>U9</v>
      </c>
      <c r="G27" s="16" t="str">
        <f t="shared" si="17"/>
        <v>Haslemere Border &amp; Waverley AC</v>
      </c>
      <c r="H27" s="17"/>
      <c r="I27" s="18">
        <v>38</v>
      </c>
      <c r="J27" s="36" t="str">
        <f t="shared" si="4"/>
        <v/>
      </c>
      <c r="K27" s="21">
        <f>COUNTIF(D$9:D27,D27)</f>
        <v>4</v>
      </c>
      <c r="L27" s="21">
        <f>COUNTIF(G$9:G27,G27)</f>
        <v>4</v>
      </c>
      <c r="M27" s="16">
        <f>SUMIF(G$9:G27,G27,A$9:A27)</f>
        <v>48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>
        <f t="shared" si="30"/>
        <v>48.000788</v>
      </c>
      <c r="AA27" s="16">
        <f t="shared" si="31"/>
        <v>3</v>
      </c>
      <c r="AB27" s="16" t="str">
        <f t="shared" si="32"/>
        <v>Haslemere Border &amp; Waverley AC</v>
      </c>
      <c r="AC27" s="34">
        <f t="shared" si="33"/>
        <v>48.000788</v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1008</v>
      </c>
      <c r="C28" s="16" t="str">
        <f t="shared" si="0"/>
        <v xml:space="preserve">Lois </v>
      </c>
      <c r="D28" s="16" t="str">
        <f t="shared" si="1"/>
        <v>Haslemere Border &amp; Waverley AC</v>
      </c>
      <c r="E28" s="20" t="str">
        <f t="shared" si="2"/>
        <v>F</v>
      </c>
      <c r="F28" s="20">
        <f t="shared" si="3"/>
        <v>0</v>
      </c>
      <c r="G28" s="16" t="str">
        <f t="shared" si="17"/>
        <v>Haslemere Border &amp; Waverley AC</v>
      </c>
      <c r="H28" s="17"/>
      <c r="I28" s="18">
        <v>39</v>
      </c>
      <c r="J28" s="36" t="str">
        <f t="shared" si="4"/>
        <v/>
      </c>
      <c r="K28" s="21">
        <f>COUNTIF(D$9:D28,D28)</f>
        <v>5</v>
      </c>
      <c r="L28" s="21">
        <f>COUNTIF(G$9:G28,G28)</f>
        <v>5</v>
      </c>
      <c r="M28" s="16">
        <f>SUMIF(G$9:G28,G28,A$9:A28)</f>
        <v>68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>
        <f t="shared" si="34"/>
        <v>68.001007999999999</v>
      </c>
      <c r="AE28" s="16">
        <f t="shared" si="35"/>
        <v>2</v>
      </c>
      <c r="AF28" s="16" t="str">
        <f t="shared" si="36"/>
        <v>Haslemere Border &amp; Waverley AC</v>
      </c>
      <c r="AG28" s="34">
        <f t="shared" si="37"/>
        <v>68.001007999999999</v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301</v>
      </c>
      <c r="C29" s="16" t="str">
        <f t="shared" si="0"/>
        <v>JENNA BAILEY</v>
      </c>
      <c r="D29" s="16" t="str">
        <f t="shared" si="1"/>
        <v>Bracknell AC</v>
      </c>
      <c r="E29" s="20" t="str">
        <f t="shared" si="2"/>
        <v>F</v>
      </c>
      <c r="F29" s="20" t="str">
        <f t="shared" si="3"/>
        <v>U9</v>
      </c>
      <c r="G29" s="16" t="str">
        <f t="shared" si="17"/>
        <v>Bracknell AC</v>
      </c>
      <c r="H29" s="17"/>
      <c r="I29" s="18">
        <v>40</v>
      </c>
      <c r="J29" s="36" t="str">
        <f t="shared" si="4"/>
        <v/>
      </c>
      <c r="K29" s="21">
        <f>COUNTIF(D$9:D29,D29)</f>
        <v>3</v>
      </c>
      <c r="L29" s="21">
        <f>COUNTIF(G$9:G29,G29)</f>
        <v>3</v>
      </c>
      <c r="M29" s="16">
        <f>SUMIF(G$9:G29,G29,A$9:A29)</f>
        <v>40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>
        <f t="shared" si="26"/>
        <v>40.000301</v>
      </c>
      <c r="W29" s="16">
        <f t="shared" si="27"/>
        <v>4</v>
      </c>
      <c r="X29" s="16" t="str">
        <f t="shared" si="28"/>
        <v>Bracknell AC</v>
      </c>
      <c r="Y29" s="34">
        <f t="shared" si="29"/>
        <v>40.000301</v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904</v>
      </c>
      <c r="C30" s="16" t="str">
        <f t="shared" si="0"/>
        <v>ANEIRA NORRIS</v>
      </c>
      <c r="D30" s="16" t="str">
        <f t="shared" si="1"/>
        <v>Young Athletes Club</v>
      </c>
      <c r="E30" s="20" t="str">
        <f t="shared" si="2"/>
        <v>F</v>
      </c>
      <c r="F30" s="20" t="str">
        <f t="shared" si="3"/>
        <v>U9</v>
      </c>
      <c r="G30" s="16" t="str">
        <f t="shared" si="17"/>
        <v>Young Athletes Club</v>
      </c>
      <c r="H30" s="17"/>
      <c r="I30" s="18">
        <v>42</v>
      </c>
      <c r="J30" s="36" t="str">
        <f t="shared" si="4"/>
        <v/>
      </c>
      <c r="K30" s="21">
        <f>COUNTIF(D$9:D30,D30)</f>
        <v>8</v>
      </c>
      <c r="L30" s="21">
        <f>COUNTIF(G$9:G30,G30)</f>
        <v>8</v>
      </c>
      <c r="M30" s="16">
        <f>SUMIF(G$9:G30,G30,A$9:A30)</f>
        <v>81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874</v>
      </c>
      <c r="C31" s="16" t="str">
        <f t="shared" si="0"/>
        <v>Indiana Marshall</v>
      </c>
      <c r="D31" s="16" t="str">
        <f t="shared" si="1"/>
        <v>Woking AC</v>
      </c>
      <c r="E31" s="20" t="str">
        <f t="shared" si="2"/>
        <v>F</v>
      </c>
      <c r="F31" s="20" t="str">
        <f t="shared" si="3"/>
        <v>U9</v>
      </c>
      <c r="G31" s="16" t="str">
        <f t="shared" si="17"/>
        <v>Woking AC</v>
      </c>
      <c r="H31" s="17"/>
      <c r="I31" s="18">
        <v>43</v>
      </c>
      <c r="J31" s="36" t="str">
        <f t="shared" si="4"/>
        <v/>
      </c>
      <c r="K31" s="21">
        <f>COUNTIF(D$9:D31,D31)</f>
        <v>1</v>
      </c>
      <c r="L31" s="21">
        <f>COUNTIF(G$9:G31,G31)</f>
        <v>1</v>
      </c>
      <c r="M31" s="16">
        <f>SUMIF(G$9:G31,G31,A$9:A31)</f>
        <v>23</v>
      </c>
      <c r="N31" s="16">
        <f t="shared" si="18"/>
        <v>23.000874</v>
      </c>
      <c r="O31" s="16">
        <f t="shared" si="19"/>
        <v>7</v>
      </c>
      <c r="P31" s="16" t="str">
        <f t="shared" si="20"/>
        <v>Woking AC</v>
      </c>
      <c r="Q31" s="34">
        <f t="shared" si="21"/>
        <v>23.000874</v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1010</v>
      </c>
      <c r="C32" s="16" t="str">
        <f t="shared" si="0"/>
        <v xml:space="preserve">Laramae </v>
      </c>
      <c r="D32" s="16" t="str">
        <f t="shared" si="1"/>
        <v>Haslemere Border &amp; Waverley AC</v>
      </c>
      <c r="E32" s="20" t="str">
        <f t="shared" si="2"/>
        <v>F</v>
      </c>
      <c r="F32" s="20">
        <f t="shared" si="3"/>
        <v>0</v>
      </c>
      <c r="G32" s="16" t="str">
        <f t="shared" si="17"/>
        <v>Haslemere Border &amp; Waverley AC</v>
      </c>
      <c r="H32" s="17"/>
      <c r="I32" s="18">
        <v>44</v>
      </c>
      <c r="J32" s="36" t="str">
        <f t="shared" si="4"/>
        <v/>
      </c>
      <c r="K32" s="21">
        <f>COUNTIF(D$9:D32,D32)</f>
        <v>6</v>
      </c>
      <c r="L32" s="21">
        <f>COUNTIF(G$9:G32,G32)</f>
        <v>6</v>
      </c>
      <c r="M32" s="16">
        <f>SUMIF(G$9:G32,G32,A$9:A32)</f>
        <v>92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>
        <f t="shared" si="38"/>
        <v>92.001009999999994</v>
      </c>
      <c r="AI32" s="16">
        <f t="shared" si="39"/>
        <v>2</v>
      </c>
      <c r="AJ32" s="16" t="str">
        <f t="shared" si="40"/>
        <v>Haslemere Border &amp; Waverley AC</v>
      </c>
      <c r="AK32" s="34">
        <f t="shared" si="41"/>
        <v>92.001009999999994</v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302</v>
      </c>
      <c r="C33" s="16" t="str">
        <f t="shared" si="0"/>
        <v>MARIE VON BONSDORFF</v>
      </c>
      <c r="D33" s="16" t="str">
        <f t="shared" si="1"/>
        <v>Bracknell AC</v>
      </c>
      <c r="E33" s="20" t="str">
        <f t="shared" si="2"/>
        <v>F</v>
      </c>
      <c r="F33" s="20" t="str">
        <f t="shared" si="3"/>
        <v>U9</v>
      </c>
      <c r="G33" s="16" t="str">
        <f t="shared" si="17"/>
        <v>Bracknell AC</v>
      </c>
      <c r="H33" s="17"/>
      <c r="I33" s="18">
        <v>45</v>
      </c>
      <c r="J33" s="36" t="str">
        <f t="shared" si="4"/>
        <v/>
      </c>
      <c r="K33" s="21">
        <f>COUNTIF(D$9:D33,D33)</f>
        <v>4</v>
      </c>
      <c r="L33" s="21">
        <f>COUNTIF(G$9:G33,G33)</f>
        <v>4</v>
      </c>
      <c r="M33" s="16">
        <f>SUMIF(G$9:G33,G33,A$9:A33)</f>
        <v>65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>
        <f t="shared" si="30"/>
        <v>65.000302000000005</v>
      </c>
      <c r="AA33" s="16">
        <f t="shared" si="31"/>
        <v>4</v>
      </c>
      <c r="AB33" s="16" t="str">
        <f t="shared" si="32"/>
        <v>Bracknell AC</v>
      </c>
      <c r="AC33" s="34">
        <f t="shared" si="33"/>
        <v>65.000302000000005</v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489</v>
      </c>
      <c r="C34" s="16" t="str">
        <f t="shared" si="0"/>
        <v>PHILIPPA SOMERS</v>
      </c>
      <c r="D34" s="16" t="str">
        <f t="shared" si="1"/>
        <v>Crawley Ridge School</v>
      </c>
      <c r="E34" s="20" t="str">
        <f t="shared" si="2"/>
        <v>F</v>
      </c>
      <c r="F34" s="20" t="str">
        <f t="shared" si="3"/>
        <v>U9</v>
      </c>
      <c r="G34" s="16" t="str">
        <f t="shared" si="17"/>
        <v>Crawley Ridge School</v>
      </c>
      <c r="H34" s="17"/>
      <c r="I34" s="18">
        <v>47</v>
      </c>
      <c r="J34" s="36" t="str">
        <f t="shared" si="4"/>
        <v/>
      </c>
      <c r="K34" s="21">
        <f>COUNTIF(D$9:D34,D34)</f>
        <v>5</v>
      </c>
      <c r="L34" s="21">
        <f>COUNTIF(G$9:G34,G34)</f>
        <v>5</v>
      </c>
      <c r="M34" s="16">
        <f>SUMIF(G$9:G34,G34,A$9:A34)</f>
        <v>70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>
        <f t="shared" si="34"/>
        <v>70.000489000000002</v>
      </c>
      <c r="AE34" s="16">
        <f t="shared" si="35"/>
        <v>3</v>
      </c>
      <c r="AF34" s="16" t="str">
        <f t="shared" si="36"/>
        <v>Crawley Ridge School</v>
      </c>
      <c r="AG34" s="34">
        <f t="shared" si="37"/>
        <v>70.000489000000002</v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1009</v>
      </c>
      <c r="C35" s="16" t="str">
        <f t="shared" si="0"/>
        <v xml:space="preserve">Hannah </v>
      </c>
      <c r="D35" s="16" t="str">
        <f t="shared" si="1"/>
        <v>Haslemere Border &amp; Waverley AC</v>
      </c>
      <c r="E35" s="20" t="str">
        <f t="shared" si="2"/>
        <v>F</v>
      </c>
      <c r="F35" s="20">
        <f t="shared" si="3"/>
        <v>0</v>
      </c>
      <c r="G35" s="16" t="str">
        <f t="shared" si="17"/>
        <v>Haslemere Border &amp; Waverley AC</v>
      </c>
      <c r="H35" s="17"/>
      <c r="I35" s="18">
        <v>48</v>
      </c>
      <c r="J35" s="36" t="str">
        <f t="shared" si="4"/>
        <v/>
      </c>
      <c r="K35" s="21">
        <f>COUNTIF(D$9:D35,D35)</f>
        <v>7</v>
      </c>
      <c r="L35" s="21">
        <f>COUNTIF(G$9:G35,G35)</f>
        <v>7</v>
      </c>
      <c r="M35" s="16">
        <f>SUMIF(G$9:G35,G35,A$9:A35)</f>
        <v>119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>
        <v>267</v>
      </c>
      <c r="C36" s="16" t="str">
        <f t="shared" si="0"/>
        <v>Fran  Saunders</v>
      </c>
      <c r="D36" s="16" t="str">
        <f t="shared" si="1"/>
        <v>Basingstoke &amp; Mid Hants AC</v>
      </c>
      <c r="E36" s="20" t="str">
        <f t="shared" si="2"/>
        <v>F</v>
      </c>
      <c r="F36" s="20" t="str">
        <f t="shared" si="3"/>
        <v>U9</v>
      </c>
      <c r="G36" s="16" t="str">
        <f t="shared" si="17"/>
        <v>Basingstoke &amp; Mid Hants AC</v>
      </c>
      <c r="H36" s="17"/>
      <c r="I36" s="18">
        <v>50</v>
      </c>
      <c r="J36" s="36" t="str">
        <f t="shared" si="4"/>
        <v/>
      </c>
      <c r="K36" s="21">
        <f>COUNTIF(D$9:D36,D36)</f>
        <v>2</v>
      </c>
      <c r="L36" s="21">
        <f>COUNTIF(G$9:G36,G36)</f>
        <v>2</v>
      </c>
      <c r="M36" s="16">
        <f>SUMIF(G$9:G36,G36,A$9:A36)</f>
        <v>30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>
        <f t="shared" si="22"/>
        <v>30.000267000000001</v>
      </c>
      <c r="S36" s="16">
        <f t="shared" si="23"/>
        <v>5</v>
      </c>
      <c r="T36" s="16" t="str">
        <f t="shared" si="24"/>
        <v>Basingstoke &amp; Mid Hants AC</v>
      </c>
      <c r="U36" s="34">
        <f t="shared" si="25"/>
        <v>30.000267000000001</v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>
        <v>994</v>
      </c>
      <c r="C37" s="16" t="str">
        <f t="shared" si="0"/>
        <v>NICOLE HYNES</v>
      </c>
      <c r="D37" s="16" t="str">
        <f t="shared" si="1"/>
        <v>Young Athletes Club</v>
      </c>
      <c r="E37" s="20" t="str">
        <f t="shared" si="2"/>
        <v>F</v>
      </c>
      <c r="F37" s="20" t="str">
        <f t="shared" si="3"/>
        <v>U9</v>
      </c>
      <c r="G37" s="16" t="str">
        <f t="shared" si="17"/>
        <v>Young Athletes Club</v>
      </c>
      <c r="H37" s="17"/>
      <c r="I37" s="18">
        <v>51</v>
      </c>
      <c r="J37" s="36" t="str">
        <f t="shared" si="4"/>
        <v/>
      </c>
      <c r="K37" s="21">
        <f>COUNTIF(D$9:D37,D37)</f>
        <v>9</v>
      </c>
      <c r="L37" s="21">
        <f>COUNTIF(G$9:G37,G37)</f>
        <v>9</v>
      </c>
      <c r="M37" s="16">
        <f>SUMIF(G$9:G37,G37,A$9:A37)</f>
        <v>110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>
        <v>912</v>
      </c>
      <c r="C38" s="16" t="str">
        <f t="shared" si="0"/>
        <v>EMILY BOKOR-INGRAM</v>
      </c>
      <c r="D38" s="16" t="str">
        <f t="shared" si="1"/>
        <v>Young Athletes Club</v>
      </c>
      <c r="E38" s="20" t="str">
        <f t="shared" si="2"/>
        <v>F</v>
      </c>
      <c r="F38" s="20" t="str">
        <f t="shared" si="3"/>
        <v>U9</v>
      </c>
      <c r="G38" s="16" t="str">
        <f t="shared" si="17"/>
        <v>Young Athletes Club</v>
      </c>
      <c r="H38" s="17"/>
      <c r="I38" s="18">
        <v>52</v>
      </c>
      <c r="J38" s="36" t="str">
        <f t="shared" si="4"/>
        <v/>
      </c>
      <c r="K38" s="21">
        <f>COUNTIF(D$9:D38,D38)</f>
        <v>10</v>
      </c>
      <c r="L38" s="21">
        <f>COUNTIF(G$9:G38,G38)</f>
        <v>10</v>
      </c>
      <c r="M38" s="16">
        <f>SUMIF(G$9:G38,G38,A$9:A38)</f>
        <v>140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>
        <v>490</v>
      </c>
      <c r="C39" s="16" t="str">
        <f t="shared" si="0"/>
        <v>LUCY  SMITH</v>
      </c>
      <c r="D39" s="16" t="str">
        <f t="shared" si="1"/>
        <v>Crawley Ridge School</v>
      </c>
      <c r="E39" s="20" t="str">
        <f t="shared" si="2"/>
        <v>F</v>
      </c>
      <c r="F39" s="20" t="str">
        <f t="shared" si="3"/>
        <v>U9</v>
      </c>
      <c r="G39" s="16" t="str">
        <f t="shared" si="17"/>
        <v>Crawley Ridge School</v>
      </c>
      <c r="H39" s="17"/>
      <c r="I39" s="18">
        <v>55</v>
      </c>
      <c r="J39" s="36" t="str">
        <f t="shared" si="4"/>
        <v/>
      </c>
      <c r="K39" s="21">
        <f>COUNTIF(D$9:D39,D39)</f>
        <v>6</v>
      </c>
      <c r="L39" s="21">
        <f>COUNTIF(G$9:G39,G39)</f>
        <v>6</v>
      </c>
      <c r="M39" s="16">
        <f>SUMIF(G$9:G39,G39,A$9:A39)</f>
        <v>101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>
        <f t="shared" si="38"/>
        <v>101.00049</v>
      </c>
      <c r="AI39" s="16">
        <f t="shared" si="39"/>
        <v>3</v>
      </c>
      <c r="AJ39" s="16" t="str">
        <f t="shared" si="40"/>
        <v>Crawley Ridge School</v>
      </c>
      <c r="AK39" s="34">
        <f t="shared" si="41"/>
        <v>101.00049</v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>
        <v>298</v>
      </c>
      <c r="C40" s="16" t="str">
        <f t="shared" si="0"/>
        <v>Sophie  Yates</v>
      </c>
      <c r="D40" s="16" t="str">
        <f t="shared" si="1"/>
        <v>Basingstoke &amp; Mid Hants AC</v>
      </c>
      <c r="E40" s="20" t="str">
        <f t="shared" si="2"/>
        <v>F</v>
      </c>
      <c r="F40" s="20" t="str">
        <f t="shared" si="3"/>
        <v>U9</v>
      </c>
      <c r="G40" s="16" t="str">
        <f t="shared" si="17"/>
        <v>Basingstoke &amp; Mid Hants AC</v>
      </c>
      <c r="H40" s="17"/>
      <c r="I40" s="18">
        <v>57</v>
      </c>
      <c r="J40" s="36" t="str">
        <f t="shared" si="4"/>
        <v/>
      </c>
      <c r="K40" s="21">
        <f>COUNTIF(D$9:D40,D40)</f>
        <v>3</v>
      </c>
      <c r="L40" s="21">
        <f>COUNTIF(G$9:G40,G40)</f>
        <v>3</v>
      </c>
      <c r="M40" s="16">
        <f>SUMIF(G$9:G40,G40,A$9:A40)</f>
        <v>62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>
        <f t="shared" si="26"/>
        <v>62.000298000000001</v>
      </c>
      <c r="W40" s="16">
        <f t="shared" si="27"/>
        <v>5</v>
      </c>
      <c r="X40" s="16" t="str">
        <f t="shared" si="28"/>
        <v>Basingstoke &amp; Mid Hants AC</v>
      </c>
      <c r="Y40" s="34">
        <f t="shared" si="29"/>
        <v>62.000298000000001</v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>
        <v>604</v>
      </c>
      <c r="C41" s="16" t="str">
        <f t="shared" si="0"/>
        <v>Poppy Mesney</v>
      </c>
      <c r="D41" s="16" t="str">
        <f t="shared" si="1"/>
        <v>Grey House School</v>
      </c>
      <c r="E41" s="20" t="str">
        <f t="shared" si="2"/>
        <v>F</v>
      </c>
      <c r="F41" s="20" t="str">
        <f t="shared" si="3"/>
        <v>U9</v>
      </c>
      <c r="G41" s="16" t="str">
        <f t="shared" si="17"/>
        <v>Grey House School</v>
      </c>
      <c r="H41" s="17"/>
      <c r="I41" s="18">
        <v>58</v>
      </c>
      <c r="J41" s="36" t="str">
        <f t="shared" si="4"/>
        <v/>
      </c>
      <c r="K41" s="21">
        <f>COUNTIF(D$9:D41,D41)</f>
        <v>1</v>
      </c>
      <c r="L41" s="21">
        <f>COUNTIF(G$9:G41,G41)</f>
        <v>1</v>
      </c>
      <c r="M41" s="16">
        <f>SUMIF(G$9:G41,G41,A$9:A41)</f>
        <v>33</v>
      </c>
      <c r="N41" s="16">
        <f t="shared" si="18"/>
        <v>33.000604000000003</v>
      </c>
      <c r="O41" s="16">
        <f t="shared" si="19"/>
        <v>8</v>
      </c>
      <c r="P41" s="16" t="str">
        <f t="shared" si="20"/>
        <v>Grey House School</v>
      </c>
      <c r="Q41" s="34">
        <f t="shared" si="21"/>
        <v>33.000604000000003</v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>
        <v>171</v>
      </c>
      <c r="C42" s="16" t="str">
        <f t="shared" si="0"/>
        <v>Molly Edmondson</v>
      </c>
      <c r="D42" s="16" t="str">
        <f t="shared" si="1"/>
        <v>Basingstoke &amp; Mid Hants AC</v>
      </c>
      <c r="E42" s="20" t="str">
        <f t="shared" si="2"/>
        <v>F</v>
      </c>
      <c r="F42" s="20" t="str">
        <f t="shared" si="3"/>
        <v>U9</v>
      </c>
      <c r="G42" s="16" t="str">
        <f t="shared" si="17"/>
        <v>Basingstoke &amp; Mid Hants AC</v>
      </c>
      <c r="H42" s="17"/>
      <c r="I42" s="18">
        <v>59</v>
      </c>
      <c r="J42" s="36" t="str">
        <f t="shared" si="4"/>
        <v/>
      </c>
      <c r="K42" s="21">
        <f>COUNTIF(D$9:D42,D42)</f>
        <v>4</v>
      </c>
      <c r="L42" s="21">
        <f>COUNTIF(G$9:G42,G42)</f>
        <v>4</v>
      </c>
      <c r="M42" s="16">
        <f>SUMIF(G$9:G42,G42,A$9:A42)</f>
        <v>96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>
        <f t="shared" si="30"/>
        <v>96.000170999999995</v>
      </c>
      <c r="AA42" s="16">
        <f t="shared" si="31"/>
        <v>5</v>
      </c>
      <c r="AB42" s="16" t="str">
        <f t="shared" si="32"/>
        <v>Basingstoke &amp; Mid Hants AC</v>
      </c>
      <c r="AC42" s="34">
        <f t="shared" si="33"/>
        <v>96.000170999999995</v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>
        <v>787</v>
      </c>
      <c r="C43" s="16" t="str">
        <f t="shared" si="0"/>
        <v>Sophie Croucher</v>
      </c>
      <c r="D43" s="16" t="str">
        <f t="shared" si="1"/>
        <v>Haslemere Border &amp; Waverley AC</v>
      </c>
      <c r="E43" s="20" t="str">
        <f t="shared" si="2"/>
        <v>F</v>
      </c>
      <c r="F43" s="20" t="str">
        <f t="shared" si="3"/>
        <v>U9</v>
      </c>
      <c r="G43" s="16" t="str">
        <f t="shared" si="17"/>
        <v>Haslemere Border &amp; Waverley AC</v>
      </c>
      <c r="H43" s="17" t="s">
        <v>1231</v>
      </c>
      <c r="I43" s="18">
        <v>1</v>
      </c>
      <c r="J43" s="36" t="str">
        <f t="shared" si="4"/>
        <v/>
      </c>
      <c r="K43" s="21">
        <f>COUNTIF(D$9:D43,D43)</f>
        <v>8</v>
      </c>
      <c r="L43" s="21">
        <f>COUNTIF(G$9:G43,G43)</f>
        <v>8</v>
      </c>
      <c r="M43" s="16">
        <f>SUMIF(G$9:G43,G43,A$9:A43)</f>
        <v>154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>
        <v>486</v>
      </c>
      <c r="C44" s="16" t="str">
        <f t="shared" si="0"/>
        <v>JESSICA  WEST</v>
      </c>
      <c r="D44" s="16" t="str">
        <f t="shared" si="1"/>
        <v>Crawley Ridge School</v>
      </c>
      <c r="E44" s="20" t="str">
        <f t="shared" si="2"/>
        <v>F</v>
      </c>
      <c r="F44" s="20" t="str">
        <f t="shared" si="3"/>
        <v>U9</v>
      </c>
      <c r="G44" s="16" t="str">
        <f t="shared" si="17"/>
        <v>Crawley Ridge School</v>
      </c>
      <c r="H44" s="17"/>
      <c r="I44" s="18">
        <v>4</v>
      </c>
      <c r="J44" s="36" t="str">
        <f t="shared" si="4"/>
        <v/>
      </c>
      <c r="K44" s="21">
        <f>COUNTIF(D$9:D44,D44)</f>
        <v>7</v>
      </c>
      <c r="L44" s="21">
        <f>COUNTIF(G$9:G44,G44)</f>
        <v>7</v>
      </c>
      <c r="M44" s="16">
        <f>SUMIF(G$9:G44,G44,A$9:A44)</f>
        <v>137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>
        <v>907</v>
      </c>
      <c r="C45" s="16" t="str">
        <f t="shared" si="0"/>
        <v>MILLIE HARRIES</v>
      </c>
      <c r="D45" s="16" t="str">
        <f t="shared" si="1"/>
        <v>Young Athletes Club</v>
      </c>
      <c r="E45" s="20" t="str">
        <f t="shared" si="2"/>
        <v>F</v>
      </c>
      <c r="F45" s="20" t="str">
        <f t="shared" si="3"/>
        <v>U9</v>
      </c>
      <c r="G45" s="16" t="str">
        <f t="shared" si="17"/>
        <v>Young Athletes Club</v>
      </c>
      <c r="H45" s="17"/>
      <c r="I45" s="18">
        <v>6</v>
      </c>
      <c r="J45" s="36" t="str">
        <f t="shared" si="4"/>
        <v/>
      </c>
      <c r="K45" s="21">
        <f>COUNTIF(D$9:D45,D45)</f>
        <v>11</v>
      </c>
      <c r="L45" s="21">
        <f>COUNTIF(G$9:G45,G45)</f>
        <v>11</v>
      </c>
      <c r="M45" s="16">
        <f>SUMIF(G$9:G45,G45,A$9:A45)</f>
        <v>177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>
        <v>897</v>
      </c>
      <c r="C46" s="16" t="str">
        <f t="shared" si="0"/>
        <v>LOTTIE HARDMAN</v>
      </c>
      <c r="D46" s="16" t="str">
        <f t="shared" si="1"/>
        <v>Young Athletes Club</v>
      </c>
      <c r="E46" s="20" t="str">
        <f t="shared" si="2"/>
        <v>F</v>
      </c>
      <c r="F46" s="20" t="str">
        <f t="shared" si="3"/>
        <v>U9</v>
      </c>
      <c r="G46" s="16" t="str">
        <f t="shared" si="17"/>
        <v>Young Athletes Club</v>
      </c>
      <c r="H46" s="17"/>
      <c r="I46" s="18">
        <v>9</v>
      </c>
      <c r="J46" s="36" t="str">
        <f t="shared" si="4"/>
        <v/>
      </c>
      <c r="K46" s="21">
        <f>COUNTIF(D$9:D46,D46)</f>
        <v>12</v>
      </c>
      <c r="L46" s="21">
        <f>COUNTIF(G$9:G46,G46)</f>
        <v>12</v>
      </c>
      <c r="M46" s="16">
        <f>SUMIF(G$9:G46,G46,A$9:A46)</f>
        <v>215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>
        <v>902</v>
      </c>
      <c r="C47" s="16" t="str">
        <f t="shared" ref="C47:C110" si="42">IF(ISNUMBER(B47)=TRUE,VLOOKUP(B47,BorderAthletes,2,FALSE)&amp;" " &amp;VLOOKUP(B47,BorderAthletes,3,FALSE),"")</f>
        <v>EMMA HAWES</v>
      </c>
      <c r="D47" s="16" t="str">
        <f t="shared" ref="D47:D110" si="43">IF(ISNUMBER(B47)=TRUE,VLOOKUP(B47,BorderAthletes,7,FALSE),"")</f>
        <v>Young Athletes Club</v>
      </c>
      <c r="E47" s="20" t="str">
        <f t="shared" ref="E47:E110" si="44">IF(ISNUMBER(B47)=TRUE,VLOOKUP(B47,BorderAthletes,4,FALSE),"")</f>
        <v>F</v>
      </c>
      <c r="F47" s="20" t="str">
        <f t="shared" ref="F47:F110" si="45">IF(ISNUMBER(B47)=TRUE,VLOOKUP(B47,BorderAthletes,5,FALSE),"")</f>
        <v>U9</v>
      </c>
      <c r="G47" s="16" t="str">
        <f t="shared" si="17"/>
        <v>Young Athletes Club</v>
      </c>
      <c r="H47" s="17"/>
      <c r="I47" s="18">
        <v>9</v>
      </c>
      <c r="J47" s="36" t="str">
        <f t="shared" si="4"/>
        <v/>
      </c>
      <c r="K47" s="21">
        <f>COUNTIF(D$9:D47,D47)</f>
        <v>13</v>
      </c>
      <c r="L47" s="21">
        <f>COUNTIF(G$9:G47,G47)</f>
        <v>13</v>
      </c>
      <c r="M47" s="16">
        <f>SUMIF(G$9:G47,G47,A$9:A47)</f>
        <v>254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>
        <v>775</v>
      </c>
      <c r="C48" s="16" t="str">
        <f t="shared" si="42"/>
        <v>Isabel Jennings</v>
      </c>
      <c r="D48" s="16" t="str">
        <f t="shared" si="43"/>
        <v>Haslemere Border &amp; Waverley AC</v>
      </c>
      <c r="E48" s="20" t="str">
        <f t="shared" si="44"/>
        <v>F</v>
      </c>
      <c r="F48" s="20" t="str">
        <f t="shared" si="45"/>
        <v>U9</v>
      </c>
      <c r="G48" s="16" t="str">
        <f t="shared" si="17"/>
        <v>Haslemere Border &amp; Waverley AC</v>
      </c>
      <c r="H48" s="17"/>
      <c r="I48" s="18">
        <v>12</v>
      </c>
      <c r="J48" s="36" t="str">
        <f t="shared" si="4"/>
        <v/>
      </c>
      <c r="K48" s="21">
        <f>COUNTIF(D$9:D48,D48)</f>
        <v>9</v>
      </c>
      <c r="L48" s="21">
        <f>COUNTIF(G$9:G48,G48)</f>
        <v>9</v>
      </c>
      <c r="M48" s="16">
        <f>SUMIF(G$9:G48,G48,A$9:A48)</f>
        <v>194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>
        <v>269</v>
      </c>
      <c r="C49" s="16" t="str">
        <f t="shared" si="42"/>
        <v>Daisy Edmondson</v>
      </c>
      <c r="D49" s="16" t="str">
        <f t="shared" si="43"/>
        <v>Basingstoke &amp; Mid Hants AC</v>
      </c>
      <c r="E49" s="20" t="str">
        <f t="shared" si="44"/>
        <v>F</v>
      </c>
      <c r="F49" s="20" t="str">
        <f t="shared" si="45"/>
        <v>U9</v>
      </c>
      <c r="G49" s="16" t="str">
        <f t="shared" si="17"/>
        <v>Basingstoke &amp; Mid Hants AC</v>
      </c>
      <c r="H49" s="17"/>
      <c r="I49" s="18">
        <v>13</v>
      </c>
      <c r="J49" s="36" t="str">
        <f t="shared" si="4"/>
        <v/>
      </c>
      <c r="K49" s="21">
        <f>COUNTIF(D$9:D49,D49)</f>
        <v>5</v>
      </c>
      <c r="L49" s="21">
        <f>COUNTIF(G$9:G49,G49)</f>
        <v>5</v>
      </c>
      <c r="M49" s="16">
        <f>SUMIF(G$9:G49,G49,A$9:A49)</f>
        <v>137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>
        <f t="shared" si="34"/>
        <v>137.000269</v>
      </c>
      <c r="AE49" s="16">
        <f t="shared" si="35"/>
        <v>4</v>
      </c>
      <c r="AF49" s="16" t="str">
        <f t="shared" si="36"/>
        <v>Basingstoke &amp; Mid Hants AC</v>
      </c>
      <c r="AG49" s="34">
        <f t="shared" si="37"/>
        <v>137.000269</v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>
        <v>900</v>
      </c>
      <c r="C50" s="16" t="str">
        <f t="shared" si="42"/>
        <v>LAYLA GURNEY</v>
      </c>
      <c r="D50" s="16" t="str">
        <f t="shared" si="43"/>
        <v>Young Athletes Club</v>
      </c>
      <c r="E50" s="20" t="str">
        <f t="shared" si="44"/>
        <v>F</v>
      </c>
      <c r="F50" s="20" t="str">
        <f t="shared" si="45"/>
        <v>U9</v>
      </c>
      <c r="G50" s="16" t="str">
        <f t="shared" si="17"/>
        <v>Young Athletes Club</v>
      </c>
      <c r="H50" s="17"/>
      <c r="I50" s="18">
        <v>14</v>
      </c>
      <c r="J50" s="36" t="str">
        <f t="shared" si="4"/>
        <v/>
      </c>
      <c r="K50" s="21">
        <f>COUNTIF(D$9:D50,D50)</f>
        <v>14</v>
      </c>
      <c r="L50" s="21">
        <f>COUNTIF(G$9:G50,G50)</f>
        <v>14</v>
      </c>
      <c r="M50" s="16">
        <f>SUMIF(G$9:G50,G50,A$9:A50)</f>
        <v>296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>
        <v>482</v>
      </c>
      <c r="C51" s="16" t="str">
        <f t="shared" si="42"/>
        <v>MAISIE HANNEY</v>
      </c>
      <c r="D51" s="16" t="str">
        <f t="shared" si="43"/>
        <v>Crawley Ridge School</v>
      </c>
      <c r="E51" s="20" t="str">
        <f t="shared" si="44"/>
        <v>F</v>
      </c>
      <c r="F51" s="20" t="str">
        <f t="shared" si="45"/>
        <v>U9</v>
      </c>
      <c r="G51" s="16" t="str">
        <f t="shared" si="17"/>
        <v>Crawley Ridge School</v>
      </c>
      <c r="H51" s="17"/>
      <c r="I51" s="18">
        <v>22</v>
      </c>
      <c r="J51" s="36" t="str">
        <f t="shared" si="4"/>
        <v/>
      </c>
      <c r="K51" s="21">
        <f>COUNTIF(D$9:D51,D51)</f>
        <v>8</v>
      </c>
      <c r="L51" s="21">
        <f>COUNTIF(G$9:G51,G51)</f>
        <v>8</v>
      </c>
      <c r="M51" s="16">
        <f>SUMIF(G$9:G51,G51,A$9:A51)</f>
        <v>180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>
        <v>487</v>
      </c>
      <c r="C52" s="16" t="str">
        <f t="shared" si="42"/>
        <v>SOPHIE DUCKWORTH</v>
      </c>
      <c r="D52" s="16" t="str">
        <f t="shared" si="43"/>
        <v>Crawley Ridge School</v>
      </c>
      <c r="E52" s="20" t="str">
        <f t="shared" si="44"/>
        <v>F</v>
      </c>
      <c r="F52" s="20" t="str">
        <f t="shared" si="45"/>
        <v>U9</v>
      </c>
      <c r="G52" s="16" t="str">
        <f t="shared" si="17"/>
        <v>Crawley Ridge School</v>
      </c>
      <c r="H52" s="17"/>
      <c r="I52" s="18">
        <v>24</v>
      </c>
      <c r="J52" s="36" t="str">
        <f t="shared" si="4"/>
        <v/>
      </c>
      <c r="K52" s="21">
        <f>COUNTIF(D$9:D52,D52)</f>
        <v>9</v>
      </c>
      <c r="L52" s="21">
        <f>COUNTIF(G$9:G52,G52)</f>
        <v>9</v>
      </c>
      <c r="M52" s="16">
        <f>SUMIF(G$9:G52,G52,A$9:A52)</f>
        <v>224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>
        <v>155</v>
      </c>
      <c r="C53" s="16" t="str">
        <f t="shared" si="42"/>
        <v>Chloe Cowx</v>
      </c>
      <c r="D53" s="16" t="str">
        <f t="shared" si="43"/>
        <v>Andover AC</v>
      </c>
      <c r="E53" s="20" t="str">
        <f t="shared" si="44"/>
        <v>F</v>
      </c>
      <c r="F53" s="20" t="str">
        <f t="shared" si="45"/>
        <v>U9</v>
      </c>
      <c r="G53" s="16" t="str">
        <f t="shared" si="17"/>
        <v>Andover AC</v>
      </c>
      <c r="H53" s="17"/>
      <c r="I53" s="18">
        <v>31</v>
      </c>
      <c r="J53" s="36" t="str">
        <f t="shared" si="4"/>
        <v/>
      </c>
      <c r="K53" s="21">
        <f>COUNTIF(D$9:D53,D53)</f>
        <v>1</v>
      </c>
      <c r="L53" s="21">
        <f>COUNTIF(G$9:G53,G53)</f>
        <v>1</v>
      </c>
      <c r="M53" s="16">
        <f>SUMIF(G$9:G53,G53,A$9:A53)</f>
        <v>45</v>
      </c>
      <c r="N53" s="16">
        <f t="shared" si="18"/>
        <v>45.000154999999999</v>
      </c>
      <c r="O53" s="16">
        <f t="shared" si="19"/>
        <v>9</v>
      </c>
      <c r="P53" s="16" t="str">
        <f t="shared" si="20"/>
        <v>Andover AC</v>
      </c>
      <c r="Q53" s="34">
        <f t="shared" si="21"/>
        <v>45.000154999999999</v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>
        <v>609</v>
      </c>
      <c r="C54" s="16" t="str">
        <f t="shared" si="42"/>
        <v>Amber Scofield</v>
      </c>
      <c r="D54" s="16" t="str">
        <f t="shared" si="43"/>
        <v>Grey House School</v>
      </c>
      <c r="E54" s="20" t="str">
        <f t="shared" si="44"/>
        <v>F</v>
      </c>
      <c r="F54" s="20" t="str">
        <f t="shared" si="45"/>
        <v>U9</v>
      </c>
      <c r="G54" s="16" t="str">
        <f t="shared" si="17"/>
        <v>Grey House School</v>
      </c>
      <c r="H54" s="17"/>
      <c r="I54" s="18">
        <v>33</v>
      </c>
      <c r="J54" s="36" t="str">
        <f t="shared" si="4"/>
        <v/>
      </c>
      <c r="K54" s="21">
        <f>COUNTIF(D$9:D54,D54)</f>
        <v>2</v>
      </c>
      <c r="L54" s="21">
        <f>COUNTIF(G$9:G54,G54)</f>
        <v>2</v>
      </c>
      <c r="M54" s="16">
        <f>SUMIF(G$9:G54,G54,A$9:A54)</f>
        <v>79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>
        <f t="shared" si="22"/>
        <v>79.000608999999997</v>
      </c>
      <c r="S54" s="16">
        <f t="shared" si="23"/>
        <v>7</v>
      </c>
      <c r="T54" s="16" t="str">
        <f t="shared" si="24"/>
        <v>Grey House School</v>
      </c>
      <c r="U54" s="34">
        <f t="shared" si="25"/>
        <v>79.000608999999997</v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>
        <v>905</v>
      </c>
      <c r="C55" s="16" t="str">
        <f t="shared" si="42"/>
        <v>JASMINE KANDLEKAR</v>
      </c>
      <c r="D55" s="16" t="str">
        <f t="shared" si="43"/>
        <v>Young Athletes Club</v>
      </c>
      <c r="E55" s="20" t="str">
        <f t="shared" si="44"/>
        <v>F</v>
      </c>
      <c r="F55" s="20" t="str">
        <f t="shared" si="45"/>
        <v>U9</v>
      </c>
      <c r="G55" s="16" t="str">
        <f t="shared" si="17"/>
        <v>Young Athletes Club</v>
      </c>
      <c r="H55" s="17"/>
      <c r="I55" s="18">
        <v>35</v>
      </c>
      <c r="J55" s="36" t="str">
        <f t="shared" si="4"/>
        <v/>
      </c>
      <c r="K55" s="21">
        <f>COUNTIF(D$9:D55,D55)</f>
        <v>15</v>
      </c>
      <c r="L55" s="21">
        <f>COUNTIF(G$9:G55,G55)</f>
        <v>15</v>
      </c>
      <c r="M55" s="16">
        <f>SUMIF(G$9:G55,G55,A$9:A55)</f>
        <v>343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>
        <v>995</v>
      </c>
      <c r="C56" s="16" t="str">
        <f t="shared" si="42"/>
        <v>GRACE PILL</v>
      </c>
      <c r="D56" s="16" t="str">
        <f t="shared" si="43"/>
        <v>Young Athletes Club</v>
      </c>
      <c r="E56" s="20" t="str">
        <f t="shared" si="44"/>
        <v>F</v>
      </c>
      <c r="F56" s="20" t="str">
        <f t="shared" si="45"/>
        <v>U9</v>
      </c>
      <c r="G56" s="16" t="str">
        <f t="shared" si="17"/>
        <v>Young Athletes Club</v>
      </c>
      <c r="H56" s="17"/>
      <c r="I56" s="18">
        <v>38</v>
      </c>
      <c r="J56" s="36" t="str">
        <f t="shared" si="4"/>
        <v/>
      </c>
      <c r="K56" s="21">
        <f>COUNTIF(D$9:D56,D56)</f>
        <v>16</v>
      </c>
      <c r="L56" s="21">
        <f>COUNTIF(G$9:G56,G56)</f>
        <v>16</v>
      </c>
      <c r="M56" s="16">
        <f>SUMIF(G$9:G56,G56,A$9:A56)</f>
        <v>391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>
        <v>867</v>
      </c>
      <c r="C57" s="16" t="str">
        <f t="shared" si="42"/>
        <v>Luci Griffiths-Jones</v>
      </c>
      <c r="D57" s="16" t="str">
        <f t="shared" si="43"/>
        <v>Woking AC</v>
      </c>
      <c r="E57" s="20" t="str">
        <f t="shared" si="44"/>
        <v>F</v>
      </c>
      <c r="F57" s="20" t="str">
        <f t="shared" si="45"/>
        <v>U9</v>
      </c>
      <c r="G57" s="16" t="str">
        <f t="shared" si="17"/>
        <v>Woking AC</v>
      </c>
      <c r="H57" s="17"/>
      <c r="I57" s="18">
        <v>40</v>
      </c>
      <c r="J57" s="36" t="str">
        <f t="shared" si="4"/>
        <v/>
      </c>
      <c r="K57" s="21">
        <f>COUNTIF(D$9:D57,D57)</f>
        <v>2</v>
      </c>
      <c r="L57" s="21">
        <f>COUNTIF(G$9:G57,G57)</f>
        <v>2</v>
      </c>
      <c r="M57" s="16">
        <f>SUMIF(G$9:G57,G57,A$9:A57)</f>
        <v>72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>
        <f t="shared" si="22"/>
        <v>72.000867</v>
      </c>
      <c r="S57" s="16">
        <f t="shared" si="23"/>
        <v>6</v>
      </c>
      <c r="T57" s="16" t="str">
        <f t="shared" si="24"/>
        <v>Woking AC</v>
      </c>
      <c r="U57" s="34">
        <f t="shared" si="25"/>
        <v>72.000867</v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>
        <v>1015</v>
      </c>
      <c r="C58" s="16" t="str">
        <f t="shared" si="42"/>
        <v xml:space="preserve">Charlotte </v>
      </c>
      <c r="D58" s="16" t="str">
        <f t="shared" si="43"/>
        <v>Haslemere Border &amp; Waverley AC</v>
      </c>
      <c r="E58" s="20" t="str">
        <f t="shared" si="44"/>
        <v>F</v>
      </c>
      <c r="F58" s="20">
        <f t="shared" si="45"/>
        <v>0</v>
      </c>
      <c r="G58" s="16" t="str">
        <f t="shared" si="17"/>
        <v>Haslemere Border &amp; Waverley AC</v>
      </c>
      <c r="H58" s="17"/>
      <c r="I58" s="18">
        <v>43</v>
      </c>
      <c r="J58" s="36" t="str">
        <f t="shared" si="4"/>
        <v/>
      </c>
      <c r="K58" s="21">
        <f>COUNTIF(D$9:D58,D58)</f>
        <v>10</v>
      </c>
      <c r="L58" s="21">
        <f>COUNTIF(G$9:G58,G58)</f>
        <v>10</v>
      </c>
      <c r="M58" s="16">
        <f>SUMIF(G$9:G58,G58,A$9:A58)</f>
        <v>244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>
        <v>1006</v>
      </c>
      <c r="C59" s="16" t="str">
        <f t="shared" si="42"/>
        <v xml:space="preserve">Maddie </v>
      </c>
      <c r="D59" s="16" t="str">
        <f t="shared" si="43"/>
        <v>Haslemere Border &amp; Waverley AC</v>
      </c>
      <c r="E59" s="20" t="str">
        <f t="shared" si="44"/>
        <v>F</v>
      </c>
      <c r="F59" s="20">
        <f t="shared" si="45"/>
        <v>0</v>
      </c>
      <c r="G59" s="16" t="str">
        <f t="shared" si="17"/>
        <v>Haslemere Border &amp; Waverley AC</v>
      </c>
      <c r="H59" s="17"/>
      <c r="I59" s="18">
        <v>47</v>
      </c>
      <c r="J59" s="36" t="str">
        <f t="shared" si="4"/>
        <v/>
      </c>
      <c r="K59" s="21">
        <f>COUNTIF(D$9:D59,D59)</f>
        <v>11</v>
      </c>
      <c r="L59" s="21">
        <f>COUNTIF(G$9:G59,G59)</f>
        <v>11</v>
      </c>
      <c r="M59" s="16">
        <f>SUMIF(G$9:G59,G59,A$9:A59)</f>
        <v>295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1</v>
      </c>
      <c r="L60" s="21">
        <f>COUNTIF(G$9:G60,G60)</f>
        <v>1</v>
      </c>
      <c r="M60" s="16">
        <f>SUMIF(G$9:G60,G60,A$9:A60)</f>
        <v>52</v>
      </c>
      <c r="N60" s="16">
        <f t="shared" si="18"/>
        <v>52</v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2</v>
      </c>
      <c r="L61" s="21">
        <f>COUNTIF(G$9:G61,G61)</f>
        <v>2</v>
      </c>
      <c r="M61" s="16">
        <f>SUMIF(G$9:G61,G61,A$9:A61)</f>
        <v>105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>
        <f t="shared" si="22"/>
        <v>105</v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3</v>
      </c>
      <c r="L62" s="21">
        <f>COUNTIF(G$9:G62,G62)</f>
        <v>3</v>
      </c>
      <c r="M62" s="16">
        <f>SUMIF(G$9:G62,G62,A$9:A62)</f>
        <v>159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>
        <f t="shared" si="26"/>
        <v>159</v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4</v>
      </c>
      <c r="L63" s="21">
        <f>COUNTIF(G$9:G63,G63)</f>
        <v>4</v>
      </c>
      <c r="M63" s="16">
        <f>SUMIF(G$9:G63,G63,A$9:A63)</f>
        <v>214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>
        <f t="shared" si="30"/>
        <v>214</v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5</v>
      </c>
      <c r="L64" s="21">
        <f>COUNTIF(G$9:G64,G64)</f>
        <v>5</v>
      </c>
      <c r="M64" s="16">
        <f>SUMIF(G$9:G64,G64,A$9:A64)</f>
        <v>270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>
        <f t="shared" si="34"/>
        <v>270</v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6</v>
      </c>
      <c r="L65" s="21">
        <f>COUNTIF(G$9:G65,G65)</f>
        <v>6</v>
      </c>
      <c r="M65" s="16">
        <f>SUMIF(G$9:G65,G65,A$9:A65)</f>
        <v>327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>
        <f t="shared" si="38"/>
        <v>327</v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7</v>
      </c>
      <c r="L66" s="21">
        <f>COUNTIF(G$9:G66,G66)</f>
        <v>7</v>
      </c>
      <c r="M66" s="16">
        <f>SUMIF(G$9:G66,G66,A$9:A66)</f>
        <v>385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8</v>
      </c>
      <c r="L67" s="21">
        <f>COUNTIF(G$9:G67,G67)</f>
        <v>8</v>
      </c>
      <c r="M67" s="16">
        <f>SUMIF(G$9:G67,G67,A$9:A67)</f>
        <v>444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9</v>
      </c>
      <c r="L68" s="21">
        <f>COUNTIF(G$9:G68,G68)</f>
        <v>9</v>
      </c>
      <c r="M68" s="16">
        <f>SUMIF(G$9:G68,G68,A$9:A68)</f>
        <v>504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10</v>
      </c>
      <c r="L69" s="21">
        <f>COUNTIF(G$9:G69,G69)</f>
        <v>10</v>
      </c>
      <c r="M69" s="16">
        <f>SUMIF(G$9:G69,G69,A$9:A69)</f>
        <v>565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11</v>
      </c>
      <c r="L70" s="21">
        <f>COUNTIF(G$9:G70,G70)</f>
        <v>11</v>
      </c>
      <c r="M70" s="16">
        <f>SUMIF(G$9:G70,G70,A$9:A70)</f>
        <v>627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12</v>
      </c>
      <c r="L71" s="21">
        <f>COUNTIF(G$9:G71,G71)</f>
        <v>12</v>
      </c>
      <c r="M71" s="16">
        <f>SUMIF(G$9:G71,G71,A$9:A71)</f>
        <v>690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13</v>
      </c>
      <c r="L72" s="21">
        <f>COUNTIF(G$9:G72,G72)</f>
        <v>13</v>
      </c>
      <c r="M72" s="16">
        <f>SUMIF(G$9:G72,G72,A$9:A72)</f>
        <v>754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14</v>
      </c>
      <c r="L73" s="21">
        <f>COUNTIF(G$9:G73,G73)</f>
        <v>14</v>
      </c>
      <c r="M73" s="16">
        <f>SUMIF(G$9:G73,G73,A$9:A73)</f>
        <v>819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15</v>
      </c>
      <c r="L74" s="21">
        <f>COUNTIF(G$9:G74,G74)</f>
        <v>15</v>
      </c>
      <c r="M74" s="16">
        <f>SUMIF(G$9:G74,G74,A$9:A74)</f>
        <v>885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16</v>
      </c>
      <c r="L75" s="21">
        <f>COUNTIF(G$9:G75,G75)</f>
        <v>16</v>
      </c>
      <c r="M75" s="16">
        <f>SUMIF(G$9:G75,G75,A$9:A75)</f>
        <v>952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17</v>
      </c>
      <c r="L76" s="21">
        <f>COUNTIF(G$9:G76,G76)</f>
        <v>17</v>
      </c>
      <c r="M76" s="16">
        <f>SUMIF(G$9:G76,G76,A$9:A76)</f>
        <v>1020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18</v>
      </c>
      <c r="L77" s="21">
        <f>COUNTIF(G$9:G77,G77)</f>
        <v>18</v>
      </c>
      <c r="M77" s="16">
        <f>SUMIF(G$9:G77,G77,A$9:A77)</f>
        <v>1089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19</v>
      </c>
      <c r="L78" s="21">
        <f>COUNTIF(G$9:G78,G78)</f>
        <v>19</v>
      </c>
      <c r="M78" s="16">
        <f>SUMIF(G$9:G78,G78,A$9:A78)</f>
        <v>1159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20</v>
      </c>
      <c r="L79" s="21">
        <f>COUNTIF(G$9:G79,G79)</f>
        <v>20</v>
      </c>
      <c r="M79" s="16">
        <f>SUMIF(G$9:G79,G79,A$9:A79)</f>
        <v>1230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21</v>
      </c>
      <c r="L80" s="21">
        <f>COUNTIF(G$9:G80,G80)</f>
        <v>21</v>
      </c>
      <c r="M80" s="16">
        <f>SUMIF(G$9:G80,G80,A$9:A80)</f>
        <v>1302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22</v>
      </c>
      <c r="L81" s="21">
        <f>COUNTIF(G$9:G81,G81)</f>
        <v>22</v>
      </c>
      <c r="M81" s="16">
        <f>SUMIF(G$9:G81,G81,A$9:A81)</f>
        <v>1375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23</v>
      </c>
      <c r="L82" s="21">
        <f>COUNTIF(G$9:G82,G82)</f>
        <v>23</v>
      </c>
      <c r="M82" s="16">
        <f>SUMIF(G$9:G82,G82,A$9:A82)</f>
        <v>1449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24</v>
      </c>
      <c r="L83" s="21">
        <f>COUNTIF(G$9:G83,G83)</f>
        <v>24</v>
      </c>
      <c r="M83" s="16">
        <f>SUMIF(G$9:G83,G83,A$9:A83)</f>
        <v>1524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25</v>
      </c>
      <c r="L84" s="21">
        <f>COUNTIF(G$9:G84,G84)</f>
        <v>25</v>
      </c>
      <c r="M84" s="16">
        <f>SUMIF(G$9:G84,G84,A$9:A84)</f>
        <v>1600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26</v>
      </c>
      <c r="L85" s="21">
        <f>COUNTIF(G$9:G85,G85)</f>
        <v>26</v>
      </c>
      <c r="M85" s="16">
        <f>SUMIF(G$9:G85,G85,A$9:A85)</f>
        <v>1677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27</v>
      </c>
      <c r="L86" s="21">
        <f>COUNTIF(G$9:G86,G86)</f>
        <v>27</v>
      </c>
      <c r="M86" s="16">
        <f>SUMIF(G$9:G86,G86,A$9:A86)</f>
        <v>1755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28</v>
      </c>
      <c r="L87" s="21">
        <f>COUNTIF(G$9:G87,G87)</f>
        <v>28</v>
      </c>
      <c r="M87" s="16">
        <f>SUMIF(G$9:G87,G87,A$9:A87)</f>
        <v>1834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29</v>
      </c>
      <c r="L88" s="21">
        <f>COUNTIF(G$9:G88,G88)</f>
        <v>29</v>
      </c>
      <c r="M88" s="16">
        <f>SUMIF(G$9:G88,G88,A$9:A88)</f>
        <v>1914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30</v>
      </c>
      <c r="L89" s="21">
        <f>COUNTIF(G$9:G89,G89)</f>
        <v>30</v>
      </c>
      <c r="M89" s="16">
        <f>SUMIF(G$9:G89,G89,A$9:A89)</f>
        <v>1995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31</v>
      </c>
      <c r="L90" s="21">
        <f>COUNTIF(G$9:G90,G90)</f>
        <v>31</v>
      </c>
      <c r="M90" s="16">
        <f>SUMIF(G$9:G90,G90,A$9:A90)</f>
        <v>2077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32</v>
      </c>
      <c r="L91" s="21">
        <f>COUNTIF(G$9:G91,G91)</f>
        <v>32</v>
      </c>
      <c r="M91" s="16">
        <f>SUMIF(G$9:G91,G91,A$9:A91)</f>
        <v>2160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33</v>
      </c>
      <c r="L92" s="21">
        <f>COUNTIF(G$9:G92,G92)</f>
        <v>33</v>
      </c>
      <c r="M92" s="16">
        <f>SUMIF(G$9:G92,G92,A$9:A92)</f>
        <v>2244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34</v>
      </c>
      <c r="L93" s="21">
        <f>COUNTIF(G$9:G93,G93)</f>
        <v>34</v>
      </c>
      <c r="M93" s="16">
        <f>SUMIF(G$9:G93,G93,A$9:A93)</f>
        <v>2329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35</v>
      </c>
      <c r="L94" s="21">
        <f>COUNTIF(G$9:G94,G94)</f>
        <v>35</v>
      </c>
      <c r="M94" s="16">
        <f>SUMIF(G$9:G94,G94,A$9:A94)</f>
        <v>2415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36</v>
      </c>
      <c r="L95" s="21">
        <f>COUNTIF(G$9:G95,G95)</f>
        <v>36</v>
      </c>
      <c r="M95" s="16">
        <f>SUMIF(G$9:G95,G95,A$9:A95)</f>
        <v>2502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37</v>
      </c>
      <c r="L96" s="21">
        <f>COUNTIF(G$9:G96,G96)</f>
        <v>37</v>
      </c>
      <c r="M96" s="16">
        <f>SUMIF(G$9:G96,G96,A$9:A96)</f>
        <v>2590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38</v>
      </c>
      <c r="L97" s="21">
        <f>COUNTIF(G$9:G97,G97)</f>
        <v>38</v>
      </c>
      <c r="M97" s="16">
        <f>SUMIF(G$9:G97,G97,A$9:A97)</f>
        <v>2679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39</v>
      </c>
      <c r="L98" s="21">
        <f>COUNTIF(G$9:G98,G98)</f>
        <v>39</v>
      </c>
      <c r="M98" s="16">
        <f>SUMIF(G$9:G98,G98,A$9:A98)</f>
        <v>2769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40</v>
      </c>
      <c r="L99" s="21">
        <f>COUNTIF(G$9:G99,G99)</f>
        <v>40</v>
      </c>
      <c r="M99" s="16">
        <f>SUMIF(G$9:G99,G99,A$9:A99)</f>
        <v>2860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41</v>
      </c>
      <c r="L100" s="21">
        <f>COUNTIF(G$9:G100,G100)</f>
        <v>41</v>
      </c>
      <c r="M100" s="16">
        <f>SUMIF(G$9:G100,G100,A$9:A100)</f>
        <v>2952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42</v>
      </c>
      <c r="L101" s="21">
        <f>COUNTIF(G$9:G101,G101)</f>
        <v>42</v>
      </c>
      <c r="M101" s="16">
        <f>SUMIF(G$9:G101,G101,A$9:A101)</f>
        <v>3045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43</v>
      </c>
      <c r="L102" s="21">
        <f>COUNTIF(G$9:G102,G102)</f>
        <v>43</v>
      </c>
      <c r="M102" s="16">
        <f>SUMIF(G$9:G102,G102,A$9:A102)</f>
        <v>3139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44</v>
      </c>
      <c r="L103" s="21">
        <f>COUNTIF(G$9:G103,G103)</f>
        <v>44</v>
      </c>
      <c r="M103" s="16">
        <f>SUMIF(G$9:G103,G103,A$9:A103)</f>
        <v>3234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45</v>
      </c>
      <c r="L104" s="21">
        <f>COUNTIF(G$9:G104,G104)</f>
        <v>45</v>
      </c>
      <c r="M104" s="16">
        <f>SUMIF(G$9:G104,G104,A$9:A104)</f>
        <v>3330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46</v>
      </c>
      <c r="L105" s="21">
        <f>COUNTIF(G$9:G105,G105)</f>
        <v>46</v>
      </c>
      <c r="M105" s="16">
        <f>SUMIF(G$9:G105,G105,A$9:A105)</f>
        <v>3427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47</v>
      </c>
      <c r="L106" s="21">
        <f>COUNTIF(G$9:G106,G106)</f>
        <v>47</v>
      </c>
      <c r="M106" s="16">
        <f>SUMIF(G$9:G106,G106,A$9:A106)</f>
        <v>3525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48</v>
      </c>
      <c r="L107" s="21">
        <f>COUNTIF(G$9:G107,G107)</f>
        <v>48</v>
      </c>
      <c r="M107" s="16">
        <f>SUMIF(G$9:G107,G107,A$9:A107)</f>
        <v>3624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49</v>
      </c>
      <c r="L108" s="21">
        <f>COUNTIF(G$9:G108,G108)</f>
        <v>49</v>
      </c>
      <c r="M108" s="16">
        <f>SUMIF(G$9:G108,G108,A$9:A108)</f>
        <v>3724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50</v>
      </c>
      <c r="L109" s="21">
        <f>COUNTIF(G$9:G109,G109)</f>
        <v>50</v>
      </c>
      <c r="M109" s="16">
        <f>SUMIF(G$9:G109,G109,A$9:A109)</f>
        <v>3825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51</v>
      </c>
      <c r="L110" s="21">
        <f>COUNTIF(G$9:G110,G110)</f>
        <v>51</v>
      </c>
      <c r="M110" s="16">
        <f>SUMIF(G$9:G110,G110,A$9:A110)</f>
        <v>3927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52</v>
      </c>
      <c r="L111" s="21">
        <f>COUNTIF(G$9:G111,G111)</f>
        <v>52</v>
      </c>
      <c r="M111" s="16">
        <f>SUMIF(G$9:G111,G111,A$9:A111)</f>
        <v>4030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53</v>
      </c>
      <c r="L112" s="21">
        <f>COUNTIF(G$9:G112,G112)</f>
        <v>53</v>
      </c>
      <c r="M112" s="16">
        <f>SUMIF(G$9:G112,G112,A$9:A112)</f>
        <v>4134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54</v>
      </c>
      <c r="L113" s="21">
        <f>COUNTIF(G$9:G113,G113)</f>
        <v>54</v>
      </c>
      <c r="M113" s="16">
        <f>SUMIF(G$9:G113,G113,A$9:A113)</f>
        <v>4239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55</v>
      </c>
      <c r="L114" s="21">
        <f>COUNTIF(G$9:G114,G114)</f>
        <v>55</v>
      </c>
      <c r="M114" s="16">
        <f>SUMIF(G$9:G114,G114,A$9:A114)</f>
        <v>4345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56</v>
      </c>
      <c r="L115" s="21">
        <f>COUNTIF(G$9:G115,G115)</f>
        <v>56</v>
      </c>
      <c r="M115" s="16">
        <f>SUMIF(G$9:G115,G115,A$9:A115)</f>
        <v>4452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57</v>
      </c>
      <c r="L116" s="21">
        <f>COUNTIF(G$9:G116,G116)</f>
        <v>57</v>
      </c>
      <c r="M116" s="16">
        <f>SUMIF(G$9:G116,G116,A$9:A116)</f>
        <v>4560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58</v>
      </c>
      <c r="L117" s="21">
        <f>COUNTIF(G$9:G117,G117)</f>
        <v>58</v>
      </c>
      <c r="M117" s="16">
        <f>SUMIF(G$9:G117,G117,A$9:A117)</f>
        <v>4669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59</v>
      </c>
      <c r="L118" s="21">
        <f>COUNTIF(G$9:G118,G118)</f>
        <v>59</v>
      </c>
      <c r="M118" s="16">
        <f>SUMIF(G$9:G118,G118,A$9:A118)</f>
        <v>4779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60</v>
      </c>
      <c r="L119" s="21">
        <f>COUNTIF(G$9:G119,G119)</f>
        <v>60</v>
      </c>
      <c r="M119" s="16">
        <f>SUMIF(G$9:G119,G119,A$9:A119)</f>
        <v>4890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61</v>
      </c>
      <c r="L120" s="21">
        <f>COUNTIF(G$9:G120,G120)</f>
        <v>61</v>
      </c>
      <c r="M120" s="16">
        <f>SUMIF(G$9:G120,G120,A$9:A120)</f>
        <v>5002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62</v>
      </c>
      <c r="L121" s="21">
        <f>COUNTIF(G$9:G121,G121)</f>
        <v>62</v>
      </c>
      <c r="M121" s="16">
        <f>SUMIF(G$9:G121,G121,A$9:A121)</f>
        <v>5115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63</v>
      </c>
      <c r="L122" s="21">
        <f>COUNTIF(G$9:G122,G122)</f>
        <v>63</v>
      </c>
      <c r="M122" s="16">
        <f>SUMIF(G$9:G122,G122,A$9:A122)</f>
        <v>5229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64</v>
      </c>
      <c r="L123" s="21">
        <f>COUNTIF(G$9:G123,G123)</f>
        <v>64</v>
      </c>
      <c r="M123" s="16">
        <f>SUMIF(G$9:G123,G123,A$9:A123)</f>
        <v>5344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65</v>
      </c>
      <c r="L124" s="21">
        <f>COUNTIF(G$9:G124,G124)</f>
        <v>65</v>
      </c>
      <c r="M124" s="16">
        <f>SUMIF(G$9:G124,G124,A$9:A124)</f>
        <v>5460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66</v>
      </c>
      <c r="L125" s="21">
        <f>COUNTIF(G$9:G125,G125)</f>
        <v>66</v>
      </c>
      <c r="M125" s="16">
        <f>SUMIF(G$9:G125,G125,A$9:A125)</f>
        <v>5577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67</v>
      </c>
      <c r="L126" s="21">
        <f>COUNTIF(G$9:G126,G126)</f>
        <v>67</v>
      </c>
      <c r="M126" s="16">
        <f>SUMIF(G$9:G126,G126,A$9:A126)</f>
        <v>5695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68</v>
      </c>
      <c r="L127" s="21">
        <f>COUNTIF(G$9:G127,G127)</f>
        <v>68</v>
      </c>
      <c r="M127" s="16">
        <f>SUMIF(G$9:G127,G127,A$9:A127)</f>
        <v>5814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69</v>
      </c>
      <c r="L128" s="21">
        <f>COUNTIF(G$9:G128,G128)</f>
        <v>69</v>
      </c>
      <c r="M128" s="16">
        <f>SUMIF(G$9:G128,G128,A$9:A128)</f>
        <v>5934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70</v>
      </c>
      <c r="L129" s="21">
        <f>COUNTIF(G$9:G129,G129)</f>
        <v>70</v>
      </c>
      <c r="M129" s="16">
        <f>SUMIF(G$9:G129,G129,A$9:A129)</f>
        <v>6055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71</v>
      </c>
      <c r="L130" s="21">
        <f>COUNTIF(G$9:G130,G130)</f>
        <v>71</v>
      </c>
      <c r="M130" s="16">
        <f>SUMIF(G$9:G130,G130,A$9:A130)</f>
        <v>6177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72</v>
      </c>
      <c r="L131" s="21">
        <f>COUNTIF(G$9:G131,G131)</f>
        <v>72</v>
      </c>
      <c r="M131" s="16">
        <f>SUMIF(G$9:G131,G131,A$9:A131)</f>
        <v>6300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73</v>
      </c>
      <c r="L132" s="21">
        <f>COUNTIF(G$9:G132,G132)</f>
        <v>73</v>
      </c>
      <c r="M132" s="16">
        <f>SUMIF(G$9:G132,G132,A$9:A132)</f>
        <v>6424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74</v>
      </c>
      <c r="L133" s="21">
        <f>COUNTIF(G$9:G133,G133)</f>
        <v>74</v>
      </c>
      <c r="M133" s="16">
        <f>SUMIF(G$9:G133,G133,A$9:A133)</f>
        <v>6549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75</v>
      </c>
      <c r="L134" s="21">
        <f>COUNTIF(G$9:G134,G134)</f>
        <v>75</v>
      </c>
      <c r="M134" s="16">
        <f>SUMIF(G$9:G134,G134,A$9:A134)</f>
        <v>6675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76</v>
      </c>
      <c r="L135" s="21">
        <f>COUNTIF(G$9:G135,G135)</f>
        <v>76</v>
      </c>
      <c r="M135" s="16">
        <f>SUMIF(G$9:G135,G135,A$9:A135)</f>
        <v>6802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77</v>
      </c>
      <c r="L136" s="21">
        <f>COUNTIF(G$9:G136,G136)</f>
        <v>77</v>
      </c>
      <c r="M136" s="16">
        <f>SUMIF(G$9:G136,G136,A$9:A136)</f>
        <v>6930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78</v>
      </c>
      <c r="L137" s="21">
        <f>COUNTIF(G$9:G137,G137)</f>
        <v>78</v>
      </c>
      <c r="M137" s="16">
        <f>SUMIF(G$9:G137,G137,A$9:A137)</f>
        <v>7059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79</v>
      </c>
      <c r="L138" s="21">
        <f>COUNTIF(G$9:G138,G138)</f>
        <v>79</v>
      </c>
      <c r="M138" s="16">
        <f>SUMIF(G$9:G138,G138,A$9:A138)</f>
        <v>7189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80</v>
      </c>
      <c r="L139" s="21">
        <f>COUNTIF(G$9:G139,G139)</f>
        <v>80</v>
      </c>
      <c r="M139" s="16">
        <f>SUMIF(G$9:G139,G139,A$9:A139)</f>
        <v>7320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81</v>
      </c>
      <c r="L140" s="21">
        <f>COUNTIF(G$9:G140,G140)</f>
        <v>81</v>
      </c>
      <c r="M140" s="16">
        <f>SUMIF(G$9:G140,G140,A$9:A140)</f>
        <v>7452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82</v>
      </c>
      <c r="L141" s="21">
        <f>COUNTIF(G$9:G141,G141)</f>
        <v>82</v>
      </c>
      <c r="M141" s="16">
        <f>SUMIF(G$9:G141,G141,A$9:A141)</f>
        <v>7585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83</v>
      </c>
      <c r="L142" s="21">
        <f>COUNTIF(G$9:G142,G142)</f>
        <v>83</v>
      </c>
      <c r="M142" s="16">
        <f>SUMIF(G$9:G142,G142,A$9:A142)</f>
        <v>7719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84</v>
      </c>
      <c r="L143" s="21">
        <f>COUNTIF(G$9:G143,G143)</f>
        <v>84</v>
      </c>
      <c r="M143" s="16">
        <f>SUMIF(G$9:G143,G143,A$9:A143)</f>
        <v>7854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85</v>
      </c>
      <c r="L144" s="21">
        <f>COUNTIF(G$9:G144,G144)</f>
        <v>85</v>
      </c>
      <c r="M144" s="16">
        <f>SUMIF(G$9:G144,G144,A$9:A144)</f>
        <v>7990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86</v>
      </c>
      <c r="L145" s="21">
        <f>COUNTIF(G$9:G145,G145)</f>
        <v>86</v>
      </c>
      <c r="M145" s="16">
        <f>SUMIF(G$9:G145,G145,A$9:A145)</f>
        <v>8127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87</v>
      </c>
      <c r="L146" s="21">
        <f>COUNTIF(G$9:G146,G146)</f>
        <v>87</v>
      </c>
      <c r="M146" s="16">
        <f>SUMIF(G$9:G146,G146,A$9:A146)</f>
        <v>8265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88</v>
      </c>
      <c r="L147" s="21">
        <f>COUNTIF(G$9:G147,G147)</f>
        <v>88</v>
      </c>
      <c r="M147" s="16">
        <f>SUMIF(G$9:G147,G147,A$9:A147)</f>
        <v>8404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89</v>
      </c>
      <c r="L148" s="21">
        <f>COUNTIF(G$9:G148,G148)</f>
        <v>89</v>
      </c>
      <c r="M148" s="16">
        <f>SUMIF(G$9:G148,G148,A$9:A148)</f>
        <v>8544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90</v>
      </c>
      <c r="L149" s="21">
        <f>COUNTIF(G$9:G149,G149)</f>
        <v>90</v>
      </c>
      <c r="M149" s="16">
        <f>SUMIF(G$9:G149,G149,A$9:A149)</f>
        <v>8685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91</v>
      </c>
      <c r="L150" s="21">
        <f>COUNTIF(G$9:G150,G150)</f>
        <v>91</v>
      </c>
      <c r="M150" s="16">
        <f>SUMIF(G$9:G150,G150,A$9:A150)</f>
        <v>8827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92</v>
      </c>
      <c r="L151" s="21">
        <f>COUNTIF(G$9:G151,G151)</f>
        <v>92</v>
      </c>
      <c r="M151" s="16">
        <f>SUMIF(G$9:G151,G151,A$9:A151)</f>
        <v>8970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93</v>
      </c>
      <c r="L152" s="21">
        <f>COUNTIF(G$9:G152,G152)</f>
        <v>93</v>
      </c>
      <c r="M152" s="16">
        <f>SUMIF(G$9:G152,G152,A$9:A152)</f>
        <v>9114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94</v>
      </c>
      <c r="L153" s="21">
        <f>COUNTIF(G$9:G153,G153)</f>
        <v>94</v>
      </c>
      <c r="M153" s="16">
        <f>SUMIF(G$9:G153,G153,A$9:A153)</f>
        <v>9259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95</v>
      </c>
      <c r="L154" s="21">
        <f>COUNTIF(G$9:G154,G154)</f>
        <v>95</v>
      </c>
      <c r="M154" s="16">
        <f>SUMIF(G$9:G154,G154,A$9:A154)</f>
        <v>9405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96</v>
      </c>
      <c r="L155" s="21">
        <f>COUNTIF(G$9:G155,G155)</f>
        <v>96</v>
      </c>
      <c r="M155" s="16">
        <f>SUMIF(G$9:G155,G155,A$9:A155)</f>
        <v>9552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97</v>
      </c>
      <c r="L156" s="21">
        <f>COUNTIF(G$9:G156,G156)</f>
        <v>97</v>
      </c>
      <c r="M156" s="16">
        <f>SUMIF(G$9:G156,G156,A$9:A156)</f>
        <v>9700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98</v>
      </c>
      <c r="L157" s="21">
        <f>COUNTIF(G$9:G157,G157)</f>
        <v>98</v>
      </c>
      <c r="M157" s="16">
        <f>SUMIF(G$9:G157,G157,A$9:A157)</f>
        <v>9849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99</v>
      </c>
      <c r="L158" s="21">
        <f>COUNTIF(G$9:G158,G158)</f>
        <v>99</v>
      </c>
      <c r="M158" s="16">
        <f>SUMIF(G$9:G158,G158,A$9:A158)</f>
        <v>9999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100</v>
      </c>
      <c r="L159" s="21">
        <f>COUNTIF(G$9:G159,G159)</f>
        <v>100</v>
      </c>
      <c r="M159" s="16">
        <f>SUMIF(G$9:G159,G159,A$9:A159)</f>
        <v>10150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101</v>
      </c>
      <c r="L160" s="21">
        <f>COUNTIF(G$9:G160,G160)</f>
        <v>101</v>
      </c>
      <c r="M160" s="16">
        <f>SUMIF(G$9:G160,G160,A$9:A160)</f>
        <v>10302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102</v>
      </c>
      <c r="L161" s="21">
        <f>COUNTIF(G$9:G161,G161)</f>
        <v>102</v>
      </c>
      <c r="M161" s="16">
        <f>SUMIF(G$9:G161,G161,A$9:A161)</f>
        <v>10455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103</v>
      </c>
      <c r="L162" s="21">
        <f>COUNTIF(G$9:G162,G162)</f>
        <v>103</v>
      </c>
      <c r="M162" s="16">
        <f>SUMIF(G$9:G162,G162,A$9:A162)</f>
        <v>10609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104</v>
      </c>
      <c r="L163" s="21">
        <f>COUNTIF(G$9:G163,G163)</f>
        <v>104</v>
      </c>
      <c r="M163" s="16">
        <f>SUMIF(G$9:G163,G163,A$9:A163)</f>
        <v>10764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105</v>
      </c>
      <c r="L164" s="21">
        <f>COUNTIF(G$9:G164,G164)</f>
        <v>105</v>
      </c>
      <c r="M164" s="16">
        <f>SUMIF(G$9:G164,G164,A$9:A164)</f>
        <v>10920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106</v>
      </c>
      <c r="L165" s="21">
        <f>COUNTIF(G$9:G165,G165)</f>
        <v>106</v>
      </c>
      <c r="M165" s="16">
        <f>SUMIF(G$9:G165,G165,A$9:A165)</f>
        <v>11077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107</v>
      </c>
      <c r="L166" s="21">
        <f>COUNTIF(G$9:G166,G166)</f>
        <v>107</v>
      </c>
      <c r="M166" s="16">
        <f>SUMIF(G$9:G166,G166,A$9:A166)</f>
        <v>11235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108</v>
      </c>
      <c r="L167" s="21">
        <f>COUNTIF(G$9:G167,G167)</f>
        <v>108</v>
      </c>
      <c r="M167" s="16">
        <f>SUMIF(G$9:G167,G167,A$9:A167)</f>
        <v>11394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109</v>
      </c>
      <c r="L168" s="21">
        <f>COUNTIF(G$9:G168,G168)</f>
        <v>109</v>
      </c>
      <c r="M168" s="16">
        <f>SUMIF(G$9:G168,G168,A$9:A168)</f>
        <v>11554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110</v>
      </c>
      <c r="L169" s="21">
        <f>COUNTIF(G$9:G169,G169)</f>
        <v>110</v>
      </c>
      <c r="M169" s="16">
        <f>SUMIF(G$9:G169,G169,A$9:A169)</f>
        <v>11715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111</v>
      </c>
      <c r="L170" s="21">
        <f>COUNTIF(G$9:G170,G170)</f>
        <v>111</v>
      </c>
      <c r="M170" s="16">
        <f>SUMIF(G$9:G170,G170,A$9:A170)</f>
        <v>11877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112</v>
      </c>
      <c r="L171" s="21">
        <f>COUNTIF(G$9:G171,G171)</f>
        <v>112</v>
      </c>
      <c r="M171" s="16">
        <f>SUMIF(G$9:G171,G171,A$9:A171)</f>
        <v>12040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113</v>
      </c>
      <c r="L172" s="21">
        <f>COUNTIF(G$9:G172,G172)</f>
        <v>113</v>
      </c>
      <c r="M172" s="16">
        <f>SUMIF(G$9:G172,G172,A$9:A172)</f>
        <v>12204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114</v>
      </c>
      <c r="L173" s="21">
        <f>COUNTIF(G$9:G173,G173)</f>
        <v>114</v>
      </c>
      <c r="M173" s="16">
        <f>SUMIF(G$9:G173,G173,A$9:A173)</f>
        <v>12369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115</v>
      </c>
      <c r="L174" s="21">
        <f>COUNTIF(G$9:G174,G174)</f>
        <v>115</v>
      </c>
      <c r="M174" s="16">
        <f>SUMIF(G$9:G174,G174,A$9:A174)</f>
        <v>12535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116</v>
      </c>
      <c r="L175" s="21">
        <f>COUNTIF(G$9:G175,G175)</f>
        <v>116</v>
      </c>
      <c r="M175" s="16">
        <f>SUMIF(G$9:G175,G175,A$9:A175)</f>
        <v>12702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117</v>
      </c>
      <c r="L176" s="21">
        <f>COUNTIF(G$9:G176,G176)</f>
        <v>117</v>
      </c>
      <c r="M176" s="16">
        <f>SUMIF(G$9:G176,G176,A$9:A176)</f>
        <v>12870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118</v>
      </c>
      <c r="L177" s="21">
        <f>COUNTIF(G$9:G177,G177)</f>
        <v>118</v>
      </c>
      <c r="M177" s="16">
        <f>SUMIF(G$9:G177,G177,A$9:A177)</f>
        <v>13039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119</v>
      </c>
      <c r="L178" s="21">
        <f>COUNTIF(G$9:G178,G178)</f>
        <v>119</v>
      </c>
      <c r="M178" s="16">
        <f>SUMIF(G$9:G178,G178,A$9:A178)</f>
        <v>13209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120</v>
      </c>
      <c r="L179" s="21">
        <f>COUNTIF(G$9:G179,G179)</f>
        <v>120</v>
      </c>
      <c r="M179" s="16">
        <f>SUMIF(G$9:G179,G179,A$9:A179)</f>
        <v>13380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121</v>
      </c>
      <c r="L180" s="21">
        <f>COUNTIF(G$9:G180,G180)</f>
        <v>121</v>
      </c>
      <c r="M180" s="16">
        <f>SUMIF(G$9:G180,G180,A$9:A180)</f>
        <v>13552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122</v>
      </c>
      <c r="L181" s="21">
        <f>COUNTIF(G$9:G181,G181)</f>
        <v>122</v>
      </c>
      <c r="M181" s="16">
        <f>SUMIF(G$9:G181,G181,A$9:A181)</f>
        <v>13725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123</v>
      </c>
      <c r="L182" s="21">
        <f>COUNTIF(G$9:G182,G182)</f>
        <v>123</v>
      </c>
      <c r="M182" s="16">
        <f>SUMIF(G$9:G182,G182,A$9:A182)</f>
        <v>13899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124</v>
      </c>
      <c r="L183" s="21">
        <f>COUNTIF(G$9:G183,G183)</f>
        <v>124</v>
      </c>
      <c r="M183" s="16">
        <f>SUMIF(G$9:G183,G183,A$9:A183)</f>
        <v>14074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125</v>
      </c>
      <c r="L184" s="21">
        <f>COUNTIF(G$9:G184,G184)</f>
        <v>125</v>
      </c>
      <c r="M184" s="16">
        <f>SUMIF(G$9:G184,G184,A$9:A184)</f>
        <v>14250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126</v>
      </c>
      <c r="L185" s="21">
        <f>COUNTIF(G$9:G185,G185)</f>
        <v>126</v>
      </c>
      <c r="M185" s="16">
        <f>SUMIF(G$9:G185,G185,A$9:A185)</f>
        <v>14427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127</v>
      </c>
      <c r="L186" s="21">
        <f>COUNTIF(G$9:G186,G186)</f>
        <v>127</v>
      </c>
      <c r="M186" s="16">
        <f>SUMIF(G$9:G186,G186,A$9:A186)</f>
        <v>14605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128</v>
      </c>
      <c r="L187" s="21">
        <f>COUNTIF(G$9:G187,G187)</f>
        <v>128</v>
      </c>
      <c r="M187" s="16">
        <f>SUMIF(G$9:G187,G187,A$9:A187)</f>
        <v>14784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129</v>
      </c>
      <c r="L188" s="21">
        <f>COUNTIF(G$9:G188,G188)</f>
        <v>129</v>
      </c>
      <c r="M188" s="16">
        <f>SUMIF(G$9:G188,G188,A$9:A188)</f>
        <v>14964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130</v>
      </c>
      <c r="L189" s="21">
        <f>COUNTIF(G$9:G189,G189)</f>
        <v>130</v>
      </c>
      <c r="M189" s="16">
        <f>SUMIF(G$9:G189,G189,A$9:A189)</f>
        <v>15145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131</v>
      </c>
      <c r="L190" s="21">
        <f>COUNTIF(G$9:G190,G190)</f>
        <v>131</v>
      </c>
      <c r="M190" s="16">
        <f>SUMIF(G$9:G190,G190,A$9:A190)</f>
        <v>15327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132</v>
      </c>
      <c r="L191" s="21">
        <f>COUNTIF(G$9:G191,G191)</f>
        <v>132</v>
      </c>
      <c r="M191" s="16">
        <f>SUMIF(G$9:G191,G191,A$9:A191)</f>
        <v>15510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133</v>
      </c>
      <c r="L192" s="21">
        <f>COUNTIF(G$9:G192,G192)</f>
        <v>133</v>
      </c>
      <c r="M192" s="16">
        <f>SUMIF(G$9:G192,G192,A$9:A192)</f>
        <v>15694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134</v>
      </c>
      <c r="L193" s="21">
        <f>COUNTIF(G$9:G193,G193)</f>
        <v>134</v>
      </c>
      <c r="M193" s="16">
        <f>SUMIF(G$9:G193,G193,A$9:A193)</f>
        <v>15879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135</v>
      </c>
      <c r="L194" s="21">
        <f>COUNTIF(G$9:G194,G194)</f>
        <v>135</v>
      </c>
      <c r="M194" s="16">
        <f>SUMIF(G$9:G194,G194,A$9:A194)</f>
        <v>16065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136</v>
      </c>
      <c r="L195" s="21">
        <f>COUNTIF(G$9:G195,G195)</f>
        <v>136</v>
      </c>
      <c r="M195" s="16">
        <f>SUMIF(G$9:G195,G195,A$9:A195)</f>
        <v>16252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137</v>
      </c>
      <c r="L196" s="21">
        <f>COUNTIF(G$9:G196,G196)</f>
        <v>137</v>
      </c>
      <c r="M196" s="16">
        <f>SUMIF(G$9:G196,G196,A$9:A196)</f>
        <v>16440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138</v>
      </c>
      <c r="L197" s="21">
        <f>COUNTIF(G$9:G197,G197)</f>
        <v>138</v>
      </c>
      <c r="M197" s="16">
        <f>SUMIF(G$9:G197,G197,A$9:A197)</f>
        <v>16629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139</v>
      </c>
      <c r="L198" s="21">
        <f>COUNTIF(G$9:G198,G198)</f>
        <v>139</v>
      </c>
      <c r="M198" s="16">
        <f>SUMIF(G$9:G198,G198,A$9:A198)</f>
        <v>16819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140</v>
      </c>
      <c r="L199" s="21">
        <f>COUNTIF(G$9:G199,G199)</f>
        <v>140</v>
      </c>
      <c r="M199" s="16">
        <f>SUMIF(G$9:G199,G199,A$9:A199)</f>
        <v>17010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141</v>
      </c>
      <c r="L200" s="21">
        <f>COUNTIF(G$9:G200,G200)</f>
        <v>141</v>
      </c>
      <c r="M200" s="16">
        <f>SUMIF(G$9:G200,G200,A$9:A200)</f>
        <v>17202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142</v>
      </c>
      <c r="L201" s="21">
        <f>COUNTIF(G$9:G201,G201)</f>
        <v>142</v>
      </c>
      <c r="M201" s="16">
        <f>SUMIF(G$9:G201,G201,A$9:A201)</f>
        <v>17395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143</v>
      </c>
      <c r="L202" s="21">
        <f>COUNTIF(G$9:G202,G202)</f>
        <v>143</v>
      </c>
      <c r="M202" s="16">
        <f>SUMIF(G$9:G202,G202,A$9:A202)</f>
        <v>17589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144</v>
      </c>
      <c r="L203" s="21">
        <f>COUNTIF(G$9:G203,G203)</f>
        <v>144</v>
      </c>
      <c r="M203" s="16">
        <f>SUMIF(G$9:G203,G203,A$9:A203)</f>
        <v>17784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145</v>
      </c>
      <c r="L204" s="21">
        <f>COUNTIF(G$9:G204,G204)</f>
        <v>145</v>
      </c>
      <c r="M204" s="16">
        <f>SUMIF(G$9:G204,G204,A$9:A204)</f>
        <v>17980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146</v>
      </c>
      <c r="L205" s="21">
        <f>COUNTIF(G$9:G205,G205)</f>
        <v>146</v>
      </c>
      <c r="M205" s="16">
        <f>SUMIF(G$9:G205,G205,A$9:A205)</f>
        <v>18177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147</v>
      </c>
      <c r="L206" s="21">
        <f>COUNTIF(G$9:G206,G206)</f>
        <v>147</v>
      </c>
      <c r="M206" s="16">
        <f>SUMIF(G$9:G206,G206,A$9:A206)</f>
        <v>18375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148</v>
      </c>
      <c r="L207" s="21">
        <f>COUNTIF(G$9:G207,G207)</f>
        <v>148</v>
      </c>
      <c r="M207" s="16">
        <f>SUMIF(G$9:G207,G207,A$9:A207)</f>
        <v>18574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149</v>
      </c>
      <c r="L208" s="21">
        <f>COUNTIF(G$9:G208,G208)</f>
        <v>149</v>
      </c>
      <c r="M208" s="16">
        <f>SUMIF(G$9:G208,G208,A$9:A208)</f>
        <v>18774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150</v>
      </c>
      <c r="L209" s="21">
        <f>COUNTIF(G$9:G209,G209)</f>
        <v>150</v>
      </c>
      <c r="M209" s="16">
        <f>SUMIF(G$9:G209,G209,A$9:A209)</f>
        <v>18975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151</v>
      </c>
      <c r="L210" s="21">
        <f>COUNTIF(G$9:G210,G210)</f>
        <v>151</v>
      </c>
      <c r="M210" s="16">
        <f>SUMIF(G$9:G210,G210,A$9:A210)</f>
        <v>19177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152</v>
      </c>
      <c r="L211" s="21">
        <f>COUNTIF(G$9:G211,G211)</f>
        <v>152</v>
      </c>
      <c r="M211" s="16">
        <f>SUMIF(G$9:G211,G211,A$9:A211)</f>
        <v>19380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153</v>
      </c>
      <c r="L212" s="21">
        <f>COUNTIF(G$9:G212,G212)</f>
        <v>153</v>
      </c>
      <c r="M212" s="16">
        <f>SUMIF(G$9:G212,G212,A$9:A212)</f>
        <v>19584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154</v>
      </c>
      <c r="L213" s="21">
        <f>COUNTIF(G$9:G213,G213)</f>
        <v>154</v>
      </c>
      <c r="M213" s="16">
        <f>SUMIF(G$9:G213,G213,A$9:A213)</f>
        <v>19789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155</v>
      </c>
      <c r="L214" s="21">
        <f>COUNTIF(G$9:G214,G214)</f>
        <v>155</v>
      </c>
      <c r="M214" s="16">
        <f>SUMIF(G$9:G214,G214,A$9:A214)</f>
        <v>19995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156</v>
      </c>
      <c r="L215" s="21">
        <f>COUNTIF(G$9:G215,G215)</f>
        <v>156</v>
      </c>
      <c r="M215" s="16">
        <f>SUMIF(G$9:G215,G215,A$9:A215)</f>
        <v>20202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157</v>
      </c>
      <c r="L216" s="21">
        <f>COUNTIF(G$9:G216,G216)</f>
        <v>157</v>
      </c>
      <c r="M216" s="16">
        <f>SUMIF(G$9:G216,G216,A$9:A216)</f>
        <v>20410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158</v>
      </c>
      <c r="L217" s="21">
        <f>COUNTIF(G$9:G217,G217)</f>
        <v>158</v>
      </c>
      <c r="M217" s="16">
        <f>SUMIF(G$9:G217,G217,A$9:A217)</f>
        <v>20619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159</v>
      </c>
      <c r="L218" s="21">
        <f>COUNTIF(G$9:G218,G218)</f>
        <v>159</v>
      </c>
      <c r="M218" s="16">
        <f>SUMIF(G$9:G218,G218,A$9:A218)</f>
        <v>20829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160</v>
      </c>
      <c r="L219" s="21">
        <f>COUNTIF(G$9:G219,G219)</f>
        <v>160</v>
      </c>
      <c r="M219" s="16">
        <f>SUMIF(G$9:G219,G219,A$9:A219)</f>
        <v>21040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161</v>
      </c>
      <c r="L220" s="21">
        <f>COUNTIF(G$9:G220,G220)</f>
        <v>161</v>
      </c>
      <c r="M220" s="16">
        <f>SUMIF(G$9:G220,G220,A$9:A220)</f>
        <v>21252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162</v>
      </c>
      <c r="L221" s="21">
        <f>COUNTIF(G$9:G221,G221)</f>
        <v>162</v>
      </c>
      <c r="M221" s="16">
        <f>SUMIF(G$9:G221,G221,A$9:A221)</f>
        <v>21465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163</v>
      </c>
      <c r="L222" s="21">
        <f>COUNTIF(G$9:G222,G222)</f>
        <v>163</v>
      </c>
      <c r="M222" s="16">
        <f>SUMIF(G$9:G222,G222,A$9:A222)</f>
        <v>21679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164</v>
      </c>
      <c r="L223" s="21">
        <f>COUNTIF(G$9:G223,G223)</f>
        <v>164</v>
      </c>
      <c r="M223" s="16">
        <f>SUMIF(G$9:G223,G223,A$9:A223)</f>
        <v>21894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165</v>
      </c>
      <c r="L224" s="21">
        <f>COUNTIF(G$9:G224,G224)</f>
        <v>165</v>
      </c>
      <c r="M224" s="16">
        <f>SUMIF(G$9:G224,G224,A$9:A224)</f>
        <v>22110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166</v>
      </c>
      <c r="L225" s="21">
        <f>COUNTIF(G$9:G225,G225)</f>
        <v>166</v>
      </c>
      <c r="M225" s="16">
        <f>SUMIF(G$9:G225,G225,A$9:A225)</f>
        <v>22327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167</v>
      </c>
      <c r="L226" s="21">
        <f>COUNTIF(G$9:G226,G226)</f>
        <v>167</v>
      </c>
      <c r="M226" s="16">
        <f>SUMIF(G$9:G226,G226,A$9:A226)</f>
        <v>22545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168</v>
      </c>
      <c r="L227" s="21">
        <f>COUNTIF(G$9:G227,G227)</f>
        <v>168</v>
      </c>
      <c r="M227" s="16">
        <f>SUMIF(G$9:G227,G227,A$9:A227)</f>
        <v>22764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169</v>
      </c>
      <c r="L228" s="21">
        <f>COUNTIF(G$9:G228,G228)</f>
        <v>169</v>
      </c>
      <c r="M228" s="16">
        <f>SUMIF(G$9:G228,G228,A$9:A228)</f>
        <v>22984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170</v>
      </c>
      <c r="L229" s="21">
        <f>COUNTIF(G$9:G229,G229)</f>
        <v>170</v>
      </c>
      <c r="M229" s="16">
        <f>SUMIF(G$9:G229,G229,A$9:A229)</f>
        <v>23205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171</v>
      </c>
      <c r="L230" s="21">
        <f>COUNTIF(G$9:G230,G230)</f>
        <v>171</v>
      </c>
      <c r="M230" s="16">
        <f>SUMIF(G$9:G230,G230,A$9:A230)</f>
        <v>23427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172</v>
      </c>
      <c r="L231" s="21">
        <f>COUNTIF(G$9:G231,G231)</f>
        <v>172</v>
      </c>
      <c r="M231" s="16">
        <f>SUMIF(G$9:G231,G231,A$9:A231)</f>
        <v>23650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173</v>
      </c>
      <c r="L232" s="21">
        <f>COUNTIF(G$9:G232,G232)</f>
        <v>173</v>
      </c>
      <c r="M232" s="16">
        <f>SUMIF(G$9:G232,G232,A$9:A232)</f>
        <v>23874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174</v>
      </c>
      <c r="L233" s="21">
        <f>COUNTIF(G$9:G233,G233)</f>
        <v>174</v>
      </c>
      <c r="M233" s="16">
        <f>SUMIF(G$9:G233,G233,A$9:A233)</f>
        <v>24099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175</v>
      </c>
      <c r="L234" s="21">
        <f>COUNTIF(G$9:G234,G234)</f>
        <v>175</v>
      </c>
      <c r="M234" s="16">
        <f>SUMIF(G$9:G234,G234,A$9:A234)</f>
        <v>24325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176</v>
      </c>
      <c r="L235" s="21">
        <f>COUNTIF(G$9:G235,G235)</f>
        <v>176</v>
      </c>
      <c r="M235" s="16">
        <f>SUMIF(G$9:G235,G235,A$9:A235)</f>
        <v>24552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177</v>
      </c>
      <c r="L236" s="21">
        <f>COUNTIF(G$9:G236,G236)</f>
        <v>177</v>
      </c>
      <c r="M236" s="16">
        <f>SUMIF(G$9:G236,G236,A$9:A236)</f>
        <v>24780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178</v>
      </c>
      <c r="L237" s="21">
        <f>COUNTIF(G$9:G237,G237)</f>
        <v>178</v>
      </c>
      <c r="M237" s="16">
        <f>SUMIF(G$9:G237,G237,A$9:A237)</f>
        <v>25009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179</v>
      </c>
      <c r="L238" s="21">
        <f>COUNTIF(G$9:G238,G238)</f>
        <v>179</v>
      </c>
      <c r="M238" s="16">
        <f>SUMIF(G$9:G238,G238,A$9:A238)</f>
        <v>25239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180</v>
      </c>
      <c r="L239" s="21">
        <f>COUNTIF(G$9:G239,G239)</f>
        <v>180</v>
      </c>
      <c r="M239" s="16">
        <f>SUMIF(G$9:G239,G239,A$9:A239)</f>
        <v>25470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181</v>
      </c>
      <c r="L240" s="21">
        <f>COUNTIF(G$9:G240,G240)</f>
        <v>181</v>
      </c>
      <c r="M240" s="16">
        <f>SUMIF(G$9:G240,G240,A$9:A240)</f>
        <v>25702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182</v>
      </c>
      <c r="L241" s="21">
        <f>COUNTIF(G$9:G241,G241)</f>
        <v>182</v>
      </c>
      <c r="M241" s="16">
        <f>SUMIF(G$9:G241,G241,A$9:A241)</f>
        <v>25935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183</v>
      </c>
      <c r="L242" s="21">
        <f>COUNTIF(G$9:G242,G242)</f>
        <v>183</v>
      </c>
      <c r="M242" s="16">
        <f>SUMIF(G$9:G242,G242,A$9:A242)</f>
        <v>26169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184</v>
      </c>
      <c r="L243" s="21">
        <f>COUNTIF(G$9:G243,G243)</f>
        <v>184</v>
      </c>
      <c r="M243" s="16">
        <f>SUMIF(G$9:G243,G243,A$9:A243)</f>
        <v>26404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185</v>
      </c>
      <c r="L244" s="21">
        <f>COUNTIF(G$9:G244,G244)</f>
        <v>185</v>
      </c>
      <c r="M244" s="16">
        <f>SUMIF(G$9:G244,G244,A$9:A244)</f>
        <v>26640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186</v>
      </c>
      <c r="L245" s="21">
        <f>COUNTIF(G$9:G245,G245)</f>
        <v>186</v>
      </c>
      <c r="M245" s="16">
        <f>SUMIF(G$9:G245,G245,A$9:A245)</f>
        <v>26877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187</v>
      </c>
      <c r="L246" s="21">
        <f>COUNTIF(G$9:G246,G246)</f>
        <v>187</v>
      </c>
      <c r="M246" s="16">
        <f>SUMIF(G$9:G246,G246,A$9:A246)</f>
        <v>27115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188</v>
      </c>
      <c r="L247" s="21">
        <f>COUNTIF(G$9:G247,G247)</f>
        <v>188</v>
      </c>
      <c r="M247" s="16">
        <f>SUMIF(G$9:G247,G247,A$9:A247)</f>
        <v>27354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189</v>
      </c>
      <c r="L248" s="21">
        <f>COUNTIF(G$9:G248,G248)</f>
        <v>189</v>
      </c>
      <c r="M248" s="16">
        <f>SUMIF(G$9:G248,G248,A$9:A248)</f>
        <v>27594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190</v>
      </c>
      <c r="L249" s="21">
        <f>COUNTIF(G$9:G249,G249)</f>
        <v>190</v>
      </c>
      <c r="M249" s="16">
        <f>SUMIF(G$9:G249,G249,A$9:A249)</f>
        <v>27835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191</v>
      </c>
      <c r="L250" s="21">
        <f>COUNTIF(G$9:G250,G250)</f>
        <v>191</v>
      </c>
      <c r="M250" s="16">
        <f>SUMIF(G$9:G250,G250,A$9:A250)</f>
        <v>28077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192</v>
      </c>
      <c r="L251" s="21">
        <f>COUNTIF(G$9:G251,G251)</f>
        <v>192</v>
      </c>
      <c r="M251" s="16">
        <f>SUMIF(G$9:G251,G251,A$9:A251)</f>
        <v>28320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193</v>
      </c>
      <c r="L252" s="21">
        <f>COUNTIF(G$9:G252,G252)</f>
        <v>193</v>
      </c>
      <c r="M252" s="16">
        <f>SUMIF(G$9:G252,G252,A$9:A252)</f>
        <v>28564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194</v>
      </c>
      <c r="L253" s="21">
        <f>COUNTIF(G$9:G253,G253)</f>
        <v>194</v>
      </c>
      <c r="M253" s="16">
        <f>SUMIF(G$9:G253,G253,A$9:A253)</f>
        <v>28809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195</v>
      </c>
      <c r="L254" s="21">
        <f>COUNTIF(G$9:G254,G254)</f>
        <v>195</v>
      </c>
      <c r="M254" s="16">
        <f>SUMIF(G$9:G254,G254,A$9:A254)</f>
        <v>29055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196</v>
      </c>
      <c r="L255" s="21">
        <f>COUNTIF(G$9:G255,G255)</f>
        <v>196</v>
      </c>
      <c r="M255" s="16">
        <f>SUMIF(G$9:G255,G255,A$9:A255)</f>
        <v>29302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197</v>
      </c>
      <c r="L256" s="21">
        <f>COUNTIF(G$9:G256,G256)</f>
        <v>197</v>
      </c>
      <c r="M256" s="16">
        <f>SUMIF(G$9:G256,G256,A$9:A256)</f>
        <v>29550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198</v>
      </c>
      <c r="L257" s="21">
        <f>COUNTIF(G$9:G257,G257)</f>
        <v>198</v>
      </c>
      <c r="M257" s="16">
        <f>SUMIF(G$9:G257,G257,A$9:A257)</f>
        <v>29799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199</v>
      </c>
      <c r="L258" s="21">
        <f>COUNTIF(G$9:G258,G258)</f>
        <v>199</v>
      </c>
      <c r="M258" s="16">
        <f>SUMIF(G$9:G258,G258,A$9:A258)</f>
        <v>30049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200</v>
      </c>
      <c r="L259" s="21">
        <f>COUNTIF(G$9:G259,G259)</f>
        <v>200</v>
      </c>
      <c r="M259" s="16">
        <f>SUMIF(G$9:G259,G259,A$9:A259)</f>
        <v>30300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201</v>
      </c>
      <c r="L260" s="21">
        <f>COUNTIF(G$9:G260,G260)</f>
        <v>201</v>
      </c>
      <c r="M260" s="16">
        <f>SUMIF(G$9:G260,G260,A$9:A260)</f>
        <v>30552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202</v>
      </c>
      <c r="L261" s="21">
        <f>COUNTIF(G$9:G261,G261)</f>
        <v>202</v>
      </c>
      <c r="M261" s="16">
        <f>SUMIF(G$9:G261,G261,A$9:A261)</f>
        <v>30805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203</v>
      </c>
      <c r="L262" s="21">
        <f>COUNTIF(G$9:G262,G262)</f>
        <v>203</v>
      </c>
      <c r="M262" s="16">
        <f>SUMIF(G$9:G262,G262,A$9:A262)</f>
        <v>31059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204</v>
      </c>
      <c r="L263" s="21">
        <f>COUNTIF(G$9:G263,G263)</f>
        <v>204</v>
      </c>
      <c r="M263" s="16">
        <f>SUMIF(G$9:G263,G263,A$9:A263)</f>
        <v>31314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205</v>
      </c>
      <c r="L264" s="21">
        <f>COUNTIF(G$9:G264,G264)</f>
        <v>205</v>
      </c>
      <c r="M264" s="16">
        <f>SUMIF(G$9:G264,G264,A$9:A264)</f>
        <v>31570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206</v>
      </c>
      <c r="L265" s="21">
        <f>COUNTIF(G$9:G265,G265)</f>
        <v>206</v>
      </c>
      <c r="M265" s="16">
        <f>SUMIF(G$9:G265,G265,A$9:A265)</f>
        <v>31827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207</v>
      </c>
      <c r="L266" s="21">
        <f>COUNTIF(G$9:G266,G266)</f>
        <v>207</v>
      </c>
      <c r="M266" s="16">
        <f>SUMIF(G$9:G266,G266,A$9:A266)</f>
        <v>32085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208</v>
      </c>
      <c r="L267" s="21">
        <f>COUNTIF(G$9:G267,G267)</f>
        <v>208</v>
      </c>
      <c r="M267" s="16">
        <f>SUMIF(G$9:G267,G267,A$9:A267)</f>
        <v>32344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209</v>
      </c>
      <c r="L268" s="21">
        <f>COUNTIF(G$9:G268,G268)</f>
        <v>209</v>
      </c>
      <c r="M268" s="16">
        <f>SUMIF(G$9:G268,G268,A$9:A268)</f>
        <v>32604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210</v>
      </c>
      <c r="L269" s="21">
        <f>COUNTIF(G$9:G269,G269)</f>
        <v>210</v>
      </c>
      <c r="M269" s="16">
        <f>SUMIF(G$9:G269,G269,A$9:A269)</f>
        <v>32865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211</v>
      </c>
      <c r="L270" s="21">
        <f>COUNTIF(G$9:G270,G270)</f>
        <v>211</v>
      </c>
      <c r="M270" s="16">
        <f>SUMIF(G$9:G270,G270,A$9:A270)</f>
        <v>33127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212</v>
      </c>
      <c r="L271" s="21">
        <f>COUNTIF(G$9:G271,G271)</f>
        <v>212</v>
      </c>
      <c r="M271" s="16">
        <f>SUMIF(G$9:G271,G271,A$9:A271)</f>
        <v>33390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213</v>
      </c>
      <c r="L272" s="21">
        <f>COUNTIF(G$9:G272,G272)</f>
        <v>213</v>
      </c>
      <c r="M272" s="16">
        <f>SUMIF(G$9:G272,G272,A$9:A272)</f>
        <v>33654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214</v>
      </c>
      <c r="L273" s="21">
        <f>COUNTIF(G$9:G273,G273)</f>
        <v>214</v>
      </c>
      <c r="M273" s="16">
        <f>SUMIF(G$9:G273,G273,A$9:A273)</f>
        <v>33919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215</v>
      </c>
      <c r="L274" s="21">
        <f>COUNTIF(G$9:G274,G274)</f>
        <v>215</v>
      </c>
      <c r="M274" s="16">
        <f>SUMIF(G$9:G274,G274,A$9:A274)</f>
        <v>34185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216</v>
      </c>
      <c r="L275" s="21">
        <f>COUNTIF(G$9:G275,G275)</f>
        <v>216</v>
      </c>
      <c r="M275" s="16">
        <f>SUMIF(G$9:G275,G275,A$9:A275)</f>
        <v>34452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217</v>
      </c>
      <c r="L276" s="21">
        <f>COUNTIF(G$9:G276,G276)</f>
        <v>217</v>
      </c>
      <c r="M276" s="16">
        <f>SUMIF(G$9:G276,G276,A$9:A276)</f>
        <v>34720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218</v>
      </c>
      <c r="L277" s="21">
        <f>COUNTIF(G$9:G277,G277)</f>
        <v>218</v>
      </c>
      <c r="M277" s="16">
        <f>SUMIF(G$9:G277,G277,A$9:A277)</f>
        <v>34989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219</v>
      </c>
      <c r="L278" s="21">
        <f>COUNTIF(G$9:G278,G278)</f>
        <v>219</v>
      </c>
      <c r="M278" s="16">
        <f>SUMIF(G$9:G278,G278,A$9:A278)</f>
        <v>35259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220</v>
      </c>
      <c r="L279" s="21">
        <f>COUNTIF(G$9:G279,G279)</f>
        <v>220</v>
      </c>
      <c r="M279" s="16">
        <f>SUMIF(G$9:G279,G279,A$9:A279)</f>
        <v>35530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221</v>
      </c>
      <c r="L280" s="21">
        <f>COUNTIF(G$9:G280,G280)</f>
        <v>221</v>
      </c>
      <c r="M280" s="16">
        <f>SUMIF(G$9:G280,G280,A$9:A280)</f>
        <v>35802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222</v>
      </c>
      <c r="L281" s="21">
        <f>COUNTIF(G$9:G281,G281)</f>
        <v>222</v>
      </c>
      <c r="M281" s="16">
        <f>SUMIF(G$9:G281,G281,A$9:A281)</f>
        <v>36075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223</v>
      </c>
      <c r="L282" s="21">
        <f>COUNTIF(G$9:G282,G282)</f>
        <v>223</v>
      </c>
      <c r="M282" s="16">
        <f>SUMIF(G$9:G282,G282,A$9:A282)</f>
        <v>36349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224</v>
      </c>
      <c r="L283" s="21">
        <f>COUNTIF(G$9:G283,G283)</f>
        <v>224</v>
      </c>
      <c r="M283" s="16">
        <f>SUMIF(G$9:G283,G283,A$9:A283)</f>
        <v>36624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225</v>
      </c>
      <c r="L284" s="21">
        <f>COUNTIF(G$9:G284,G284)</f>
        <v>225</v>
      </c>
      <c r="M284" s="16">
        <f>SUMIF(G$9:G284,G284,A$9:A284)</f>
        <v>36900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226</v>
      </c>
      <c r="L285" s="21">
        <f>COUNTIF(G$9:G285,G285)</f>
        <v>226</v>
      </c>
      <c r="M285" s="16">
        <f>SUMIF(G$9:G285,G285,A$9:A285)</f>
        <v>37177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227</v>
      </c>
      <c r="L286" s="21">
        <f>COUNTIF(G$9:G286,G286)</f>
        <v>227</v>
      </c>
      <c r="M286" s="16">
        <f>SUMIF(G$9:G286,G286,A$9:A286)</f>
        <v>37455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228</v>
      </c>
      <c r="L287" s="21">
        <f>COUNTIF(G$9:G287,G287)</f>
        <v>228</v>
      </c>
      <c r="M287" s="16">
        <f>SUMIF(G$9:G287,G287,A$9:A287)</f>
        <v>37734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229</v>
      </c>
      <c r="L288" s="21">
        <f>COUNTIF(G$9:G288,G288)</f>
        <v>229</v>
      </c>
      <c r="M288" s="16">
        <f>SUMIF(G$9:G288,G288,A$9:A288)</f>
        <v>38014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230</v>
      </c>
      <c r="L289" s="21">
        <f>COUNTIF(G$9:G289,G289)</f>
        <v>230</v>
      </c>
      <c r="M289" s="16">
        <f>SUMIF(G$9:G289,G289,A$9:A289)</f>
        <v>38295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231</v>
      </c>
      <c r="L290" s="21">
        <f>COUNTIF(G$9:G290,G290)</f>
        <v>231</v>
      </c>
      <c r="M290" s="16">
        <f>SUMIF(G$9:G290,G290,A$9:A290)</f>
        <v>38577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232</v>
      </c>
      <c r="L291" s="21">
        <f>COUNTIF(G$9:G291,G291)</f>
        <v>232</v>
      </c>
      <c r="M291" s="16">
        <f>SUMIF(G$9:G291,G291,A$9:A291)</f>
        <v>38860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233</v>
      </c>
      <c r="L292" s="21">
        <f>COUNTIF(G$9:G292,G292)</f>
        <v>233</v>
      </c>
      <c r="M292" s="16">
        <f>SUMIF(G$9:G292,G292,A$9:A292)</f>
        <v>39144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234</v>
      </c>
      <c r="L293" s="21">
        <f>COUNTIF(G$9:G293,G293)</f>
        <v>234</v>
      </c>
      <c r="M293" s="16">
        <f>SUMIF(G$9:G293,G293,A$9:A293)</f>
        <v>39429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235</v>
      </c>
      <c r="L294" s="21">
        <f>COUNTIF(G$9:G294,G294)</f>
        <v>235</v>
      </c>
      <c r="M294" s="16">
        <f>SUMIF(G$9:G294,G294,A$9:A294)</f>
        <v>39715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236</v>
      </c>
      <c r="L295" s="21">
        <f>COUNTIF(G$9:G295,G295)</f>
        <v>236</v>
      </c>
      <c r="M295" s="16">
        <f>SUMIF(G$9:G295,G295,A$9:A295)</f>
        <v>40002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237</v>
      </c>
      <c r="L296" s="21">
        <f>COUNTIF(G$9:G296,G296)</f>
        <v>237</v>
      </c>
      <c r="M296" s="16">
        <f>SUMIF(G$9:G296,G296,A$9:A296)</f>
        <v>40290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238</v>
      </c>
      <c r="L297" s="21">
        <f>COUNTIF(G$9:G297,G297)</f>
        <v>238</v>
      </c>
      <c r="M297" s="16">
        <f>SUMIF(G$9:G297,G297,A$9:A297)</f>
        <v>40579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239</v>
      </c>
      <c r="L298" s="21">
        <f>COUNTIF(G$9:G298,G298)</f>
        <v>239</v>
      </c>
      <c r="M298" s="16">
        <f>SUMIF(G$9:G298,G298,A$9:A298)</f>
        <v>40869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240</v>
      </c>
      <c r="L299" s="21">
        <f>COUNTIF(G$9:G299,G299)</f>
        <v>240</v>
      </c>
      <c r="M299" s="16">
        <f>SUMIF(G$9:G299,G299,A$9:A299)</f>
        <v>41160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241</v>
      </c>
      <c r="L300" s="21">
        <f>COUNTIF(G$9:G300,G300)</f>
        <v>241</v>
      </c>
      <c r="M300" s="16">
        <f>SUMIF(G$9:G300,G300,A$9:A300)</f>
        <v>41452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242</v>
      </c>
      <c r="L301" s="21">
        <f>COUNTIF(G$9:G301,G301)</f>
        <v>242</v>
      </c>
      <c r="M301" s="16">
        <f>SUMIF(G$9:G301,G301,A$9:A301)</f>
        <v>41745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243</v>
      </c>
      <c r="L302" s="21">
        <f>COUNTIF(G$9:G302,G302)</f>
        <v>243</v>
      </c>
      <c r="M302" s="16">
        <f>SUMIF(G$9:G302,G302,A$9:A302)</f>
        <v>42039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244</v>
      </c>
      <c r="L303" s="21">
        <f>COUNTIF(G$9:G303,G303)</f>
        <v>244</v>
      </c>
      <c r="M303" s="16">
        <f>SUMIF(G$9:G303,G303,A$9:A303)</f>
        <v>42334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245</v>
      </c>
      <c r="L304" s="21">
        <f>COUNTIF(G$9:G304,G304)</f>
        <v>245</v>
      </c>
      <c r="M304" s="16">
        <f>SUMIF(G$9:G304,G304,A$9:A304)</f>
        <v>42630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246</v>
      </c>
      <c r="L305" s="21">
        <f>COUNTIF(G$9:G305,G305)</f>
        <v>246</v>
      </c>
      <c r="M305" s="16">
        <f>SUMIF(G$9:G305,G305,A$9:A305)</f>
        <v>42927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247</v>
      </c>
      <c r="L306" s="21">
        <f>COUNTIF(G$9:G306,G306)</f>
        <v>247</v>
      </c>
      <c r="M306" s="16">
        <f>SUMIF(G$9:G306,G306,A$9:A306)</f>
        <v>43225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248</v>
      </c>
      <c r="L307" s="21">
        <f>COUNTIF(G$9:G307,G307)</f>
        <v>248</v>
      </c>
      <c r="M307" s="16">
        <f>SUMIF(G$9:G307,G307,A$9:A307)</f>
        <v>43524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249</v>
      </c>
      <c r="L308" s="21">
        <f>COUNTIF(G$9:G308,G308)</f>
        <v>249</v>
      </c>
      <c r="M308" s="16">
        <f>SUMIF(G$9:G308,G308,A$9:A308)</f>
        <v>43824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opLeftCell="A14" zoomScaleSheetLayoutView="100" workbookViewId="0">
      <selection activeCell="E17" sqref="E17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3.83203125" style="35" customWidth="1"/>
    <col min="6" max="6" width="4.8320312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0" t="str">
        <f>Inputs!A3&amp;" "&amp;Inputs!A4&amp;" "&amp;Inputs!A5&amp;" - "&amp;Inputs!A6</f>
        <v>Venue: Lightwater (Bracknell AC) Date: 7th February Age group: U9 Girls - Scoring: 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81" t="s">
        <v>855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853</v>
      </c>
      <c r="C6" s="82"/>
      <c r="D6" s="82"/>
      <c r="E6" s="82" t="s">
        <v>854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21</v>
      </c>
      <c r="C7" s="16"/>
      <c r="D7" s="16"/>
      <c r="E7" s="20">
        <v>1</v>
      </c>
      <c r="F7" s="16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18</v>
      </c>
      <c r="C8" s="16"/>
      <c r="D8" s="16"/>
      <c r="E8" s="20">
        <v>2</v>
      </c>
      <c r="F8" s="16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22</v>
      </c>
      <c r="C9" s="16"/>
      <c r="D9" s="16"/>
      <c r="E9" s="20">
        <v>3</v>
      </c>
      <c r="F9" s="16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13</v>
      </c>
      <c r="C10" s="16"/>
      <c r="D10" s="16"/>
      <c r="E10" s="20">
        <v>4</v>
      </c>
      <c r="F10" s="16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12</v>
      </c>
      <c r="C11" s="16"/>
      <c r="D11" s="16"/>
      <c r="E11" s="20">
        <v>5</v>
      </c>
      <c r="F11" s="16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17</v>
      </c>
      <c r="C12" s="16"/>
      <c r="D12" s="16"/>
      <c r="E12" s="20">
        <v>6</v>
      </c>
      <c r="F12" s="16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19</v>
      </c>
      <c r="C13" s="16"/>
      <c r="D13" s="16"/>
      <c r="E13" s="20">
        <v>7</v>
      </c>
      <c r="F13" s="16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 t="s">
        <v>14</v>
      </c>
      <c r="C14" s="16"/>
      <c r="D14" s="16"/>
      <c r="E14" s="20">
        <v>8</v>
      </c>
      <c r="F14" s="16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 t="s">
        <v>15</v>
      </c>
      <c r="C15" s="16"/>
      <c r="D15" s="16"/>
      <c r="E15" s="20">
        <v>9</v>
      </c>
      <c r="F15" s="16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7</v>
      </c>
      <c r="C16" s="16"/>
      <c r="D16" s="16"/>
      <c r="E16" s="20">
        <v>10</v>
      </c>
      <c r="F16" s="16"/>
      <c r="G16" s="64"/>
      <c r="H16" s="64"/>
      <c r="I16" s="64"/>
      <c r="J16" s="64"/>
      <c r="K16" s="64"/>
      <c r="L16" s="41"/>
      <c r="M16" s="16"/>
    </row>
    <row r="17" spans="1:13" ht="20" x14ac:dyDescent="0.2">
      <c r="A17" s="16"/>
      <c r="B17" s="16"/>
      <c r="C17" s="16"/>
      <c r="D17" s="16"/>
      <c r="E17" s="16"/>
      <c r="F17" s="16"/>
      <c r="G17" s="64"/>
      <c r="H17" s="64"/>
      <c r="I17" s="64"/>
      <c r="J17" s="64"/>
      <c r="K17" s="64"/>
      <c r="L17" s="41"/>
      <c r="M17" s="16"/>
    </row>
    <row r="18" spans="1:13" ht="20" x14ac:dyDescent="0.2">
      <c r="A18" s="16"/>
      <c r="B18" s="16"/>
      <c r="C18" s="16"/>
      <c r="D18" s="16"/>
      <c r="E18" s="16"/>
      <c r="F18" s="16"/>
      <c r="G18" s="64"/>
      <c r="H18" s="64"/>
      <c r="I18" s="64"/>
      <c r="J18" s="64"/>
      <c r="K18" s="64"/>
      <c r="L18" s="41"/>
      <c r="M18" s="16"/>
    </row>
    <row r="19" spans="1:13" ht="20" x14ac:dyDescent="0.2">
      <c r="A19" s="12"/>
      <c r="B19" s="16"/>
      <c r="C19" s="16"/>
      <c r="D19" s="16"/>
      <c r="E19" s="16"/>
      <c r="F19" s="16"/>
      <c r="G19" s="64"/>
      <c r="H19" s="64"/>
      <c r="I19" s="64"/>
      <c r="J19" s="64"/>
      <c r="K19" s="64"/>
      <c r="L19" s="41"/>
      <c r="M19" s="16"/>
    </row>
    <row r="20" spans="1:13" ht="20" x14ac:dyDescent="0.2">
      <c r="A20" s="81"/>
      <c r="B20" s="16"/>
      <c r="C20" s="16"/>
      <c r="D20" s="16"/>
      <c r="E20" s="16"/>
      <c r="F20" s="16"/>
      <c r="G20" s="64"/>
      <c r="H20" s="64"/>
      <c r="I20" s="64"/>
      <c r="J20" s="64"/>
      <c r="K20" s="64"/>
      <c r="L20" s="41"/>
      <c r="M20" s="16"/>
    </row>
    <row r="21" spans="1:13" ht="20" x14ac:dyDescent="0.2">
      <c r="A21" s="81" t="s">
        <v>856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0" t="str">
        <f>+Inputs!A8</f>
        <v>Pos</v>
      </c>
      <c r="B22" s="80" t="s">
        <v>5</v>
      </c>
      <c r="C22" s="80" t="str">
        <f>+Inputs!C8</f>
        <v>Name</v>
      </c>
      <c r="D22" s="80" t="str">
        <f>+Inputs!D8</f>
        <v>Club/School</v>
      </c>
      <c r="E22" s="98" t="str">
        <f>+Inputs!H8</f>
        <v>Time</v>
      </c>
      <c r="F22" s="99"/>
      <c r="G22" s="15"/>
      <c r="H22" s="80" t="str">
        <f>+A22</f>
        <v>Pos</v>
      </c>
      <c r="I22" s="80" t="s">
        <v>5</v>
      </c>
      <c r="J22" s="80" t="str">
        <f>+C22</f>
        <v>Name</v>
      </c>
      <c r="K22" s="80" t="str">
        <f>+D22</f>
        <v>Club/School</v>
      </c>
      <c r="L22" s="98" t="str">
        <f>+E22</f>
        <v>Time</v>
      </c>
      <c r="M22" s="99"/>
    </row>
    <row r="23" spans="1:13" x14ac:dyDescent="0.2">
      <c r="A23" s="14">
        <f>+Inputs!A9</f>
        <v>1</v>
      </c>
      <c r="B23" s="77">
        <v>1</v>
      </c>
      <c r="C23" s="16" t="str">
        <f>+Inputs!C9</f>
        <v>ARABELLA WILSON</v>
      </c>
      <c r="D23" s="16" t="str">
        <f>+Inputs!D9</f>
        <v>Young Athletes Club</v>
      </c>
      <c r="E23" s="78" t="str">
        <f>IF(ISTEXT(Inputs!H9)=TRUE,+Inputs!H9&amp;":","")</f>
        <v>5:</v>
      </c>
      <c r="F23" s="79">
        <f>IF(ISNUMBER(Inputs!I9)=TRUE,+Inputs!I9,"")</f>
        <v>38</v>
      </c>
      <c r="G23" s="21"/>
      <c r="H23" s="14">
        <f>+Inputs!A94</f>
        <v>86</v>
      </c>
      <c r="I23" s="77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8" t="str">
        <f>IF(ISTEXT(Inputs!H94)=TRUE,+Inputs!H94&amp;":","")</f>
        <v/>
      </c>
      <c r="M23" s="79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173</v>
      </c>
      <c r="C24" s="16" t="str">
        <f>+Inputs!C10</f>
        <v>Macy Connolly</v>
      </c>
      <c r="D24" s="16" t="str">
        <f>+Inputs!D10</f>
        <v>Basingstoke &amp; Mid Hants AC</v>
      </c>
      <c r="E24" s="17" t="str">
        <f>IF(ISTEXT(Inputs!H10)=TRUE,+Inputs!H10&amp;":","")</f>
        <v/>
      </c>
      <c r="F24" s="18">
        <f>IF(ISNUMBER(Inputs!I10)=TRUE,+Inputs!I10,"")</f>
        <v>41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483</v>
      </c>
      <c r="C25" s="16" t="str">
        <f>+Inputs!C11</f>
        <v>ISABELLE JAMES</v>
      </c>
      <c r="D25" s="16" t="str">
        <f>+Inputs!D11</f>
        <v>Crawley Ridge School</v>
      </c>
      <c r="E25" s="17" t="str">
        <f>IF(ISTEXT(Inputs!H11)=TRUE,+Inputs!H11&amp;":","")</f>
        <v/>
      </c>
      <c r="F25" s="18">
        <f>IF(ISNUMBER(Inputs!I11)=TRUE,+Inputs!I11,"")</f>
        <v>48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999</v>
      </c>
      <c r="C26" s="16" t="str">
        <f>+Inputs!C12</f>
        <v>FRANKIE JOLLIFFE</v>
      </c>
      <c r="D26" s="16" t="str">
        <f>+Inputs!D12</f>
        <v>Bracknell AC</v>
      </c>
      <c r="E26" s="17" t="str">
        <f>IF(ISTEXT(Inputs!H12)=TRUE,+Inputs!H12&amp;":","")</f>
        <v/>
      </c>
      <c r="F26" s="18">
        <f>IF(ISNUMBER(Inputs!I12)=TRUE,+Inputs!I12,"")</f>
        <v>49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801</v>
      </c>
      <c r="C27" s="16" t="str">
        <f>+Inputs!C13</f>
        <v>Eva Payne</v>
      </c>
      <c r="D27" s="16" t="str">
        <f>+Inputs!D13</f>
        <v>Haslemere Border &amp; Waverley AC</v>
      </c>
      <c r="E27" s="17" t="str">
        <f>IF(ISTEXT(Inputs!H13)=TRUE,+Inputs!H13&amp;":","")</f>
        <v/>
      </c>
      <c r="F27" s="18">
        <f>IF(ISNUMBER(Inputs!I13)=TRUE,+Inputs!I13,"")</f>
        <v>50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891</v>
      </c>
      <c r="C28" s="16" t="str">
        <f>+Inputs!C14</f>
        <v>TABITHA BROWN</v>
      </c>
      <c r="D28" s="16" t="str">
        <f>+Inputs!D14</f>
        <v>Young Athletes Club</v>
      </c>
      <c r="E28" s="17" t="str">
        <f>IF(ISTEXT(Inputs!H14)=TRUE,+Inputs!H14&amp;":","")</f>
        <v/>
      </c>
      <c r="F28" s="18">
        <f>IF(ISNUMBER(Inputs!I14)=TRUE,+Inputs!I14,"")</f>
        <v>51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894</v>
      </c>
      <c r="C29" s="16" t="str">
        <f>+Inputs!C15</f>
        <v>ESME FINCH</v>
      </c>
      <c r="D29" s="16" t="str">
        <f>+Inputs!D15</f>
        <v>Young Athletes Club</v>
      </c>
      <c r="E29" s="17" t="str">
        <f>IF(ISTEXT(Inputs!H15)=TRUE,+Inputs!H15&amp;":","")</f>
        <v/>
      </c>
      <c r="F29" s="18">
        <f>IF(ISNUMBER(Inputs!I15)=TRUE,+Inputs!I15,"")</f>
        <v>51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895</v>
      </c>
      <c r="C30" s="16" t="str">
        <f>+Inputs!C16</f>
        <v>ROBIN SIMONS</v>
      </c>
      <c r="D30" s="16" t="str">
        <f>+Inputs!D16</f>
        <v>Young Athletes Club</v>
      </c>
      <c r="E30" s="17" t="str">
        <f>IF(ISTEXT(Inputs!H16)=TRUE,+Inputs!H16&amp;":","")</f>
        <v/>
      </c>
      <c r="F30" s="18">
        <f>IF(ISNUMBER(Inputs!I16)=TRUE,+Inputs!I16,"")</f>
        <v>51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896</v>
      </c>
      <c r="C31" s="16" t="str">
        <f>+Inputs!C17</f>
        <v>LANA DARCY</v>
      </c>
      <c r="D31" s="16" t="str">
        <f>+Inputs!D17</f>
        <v>Young Athletes Club</v>
      </c>
      <c r="E31" s="17" t="str">
        <f>IF(ISTEXT(Inputs!H17)=TRUE,+Inputs!H17&amp;":","")</f>
        <v/>
      </c>
      <c r="F31" s="18">
        <f>IF(ISNUMBER(Inputs!I17)=TRUE,+Inputs!I17,"")</f>
        <v>58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766</v>
      </c>
      <c r="C32" s="16" t="str">
        <f>+Inputs!C18</f>
        <v>Emily Smith</v>
      </c>
      <c r="D32" s="16" t="str">
        <f>+Inputs!D18</f>
        <v>Haslemere Border &amp; Waverley AC</v>
      </c>
      <c r="E32" s="17" t="str">
        <f>IF(ISTEXT(Inputs!H18)=TRUE,+Inputs!H18&amp;":","")</f>
        <v>6:</v>
      </c>
      <c r="F32" s="18">
        <f>IF(ISNUMBER(Inputs!I18)=TRUE,+Inputs!I18,"")</f>
        <v>1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903</v>
      </c>
      <c r="C33" s="16" t="str">
        <f>+Inputs!C19</f>
        <v>ANNABEL BAILEY</v>
      </c>
      <c r="D33" s="16" t="str">
        <f>+Inputs!D19</f>
        <v>Young Athletes Club</v>
      </c>
      <c r="E33" s="17" t="str">
        <f>IF(ISTEXT(Inputs!H19)=TRUE,+Inputs!H19&amp;":","")</f>
        <v/>
      </c>
      <c r="F33" s="18">
        <f>IF(ISNUMBER(Inputs!I19)=TRUE,+Inputs!I19,"")</f>
        <v>6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481</v>
      </c>
      <c r="C34" s="16" t="str">
        <f>+Inputs!C20</f>
        <v>AMBER BOTTING</v>
      </c>
      <c r="D34" s="16" t="str">
        <f>+Inputs!D20</f>
        <v>Crawley Ridge School</v>
      </c>
      <c r="E34" s="17" t="str">
        <f>IF(ISTEXT(Inputs!H20)=TRUE,+Inputs!H20&amp;":","")</f>
        <v/>
      </c>
      <c r="F34" s="18">
        <f>IF(ISNUMBER(Inputs!I20)=TRUE,+Inputs!I20,"")</f>
        <v>12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488</v>
      </c>
      <c r="C35" s="16" t="str">
        <f>+Inputs!C21</f>
        <v>PHOEBE  OAKLEY</v>
      </c>
      <c r="D35" s="16" t="str">
        <f>+Inputs!D21</f>
        <v>Crawley Ridge School</v>
      </c>
      <c r="E35" s="17" t="str">
        <f>IF(ISTEXT(Inputs!H21)=TRUE,+Inputs!H21&amp;":","")</f>
        <v/>
      </c>
      <c r="F35" s="18">
        <f>IF(ISNUMBER(Inputs!I21)=TRUE,+Inputs!I21,"")</f>
        <v>13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799</v>
      </c>
      <c r="C36" s="16" t="str">
        <f>+Inputs!C22</f>
        <v>Yasmin Gubby</v>
      </c>
      <c r="D36" s="16" t="str">
        <f>+Inputs!D22</f>
        <v>Haslemere Border &amp; Waverley AC</v>
      </c>
      <c r="E36" s="17" t="str">
        <f>IF(ISTEXT(Inputs!H22)=TRUE,+Inputs!H22&amp;":","")</f>
        <v/>
      </c>
      <c r="F36" s="18">
        <f>IF(ISNUMBER(Inputs!I22)=TRUE,+Inputs!I22,"")</f>
        <v>18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303</v>
      </c>
      <c r="C37" s="16" t="str">
        <f>+Inputs!C23</f>
        <v>ERIN ACKROYD</v>
      </c>
      <c r="D37" s="16" t="str">
        <f>+Inputs!D23</f>
        <v>Bracknell AC</v>
      </c>
      <c r="E37" s="17" t="str">
        <f>IF(ISTEXT(Inputs!H23)=TRUE,+Inputs!H23&amp;":","")</f>
        <v/>
      </c>
      <c r="F37" s="18">
        <f>IF(ISNUMBER(Inputs!I23)=TRUE,+Inputs!I23,"")</f>
        <v>19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484</v>
      </c>
      <c r="C38" s="16" t="str">
        <f>+Inputs!C24</f>
        <v>LOTTY RABEY</v>
      </c>
      <c r="D38" s="16" t="str">
        <f>+Inputs!D24</f>
        <v>Crawley Ridge School</v>
      </c>
      <c r="E38" s="17" t="str">
        <f>IF(ISTEXT(Inputs!H24)=TRUE,+Inputs!H24&amp;":","")</f>
        <v/>
      </c>
      <c r="F38" s="18">
        <f>IF(ISNUMBER(Inputs!I24)=TRUE,+Inputs!I24,"")</f>
        <v>26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898</v>
      </c>
      <c r="C39" s="16" t="str">
        <f>+Inputs!C25</f>
        <v>FRAN LONG</v>
      </c>
      <c r="D39" s="16" t="str">
        <f>+Inputs!D25</f>
        <v>Young Athletes Club</v>
      </c>
      <c r="E39" s="17" t="str">
        <f>IF(ISTEXT(Inputs!H25)=TRUE,+Inputs!H25&amp;":","")</f>
        <v/>
      </c>
      <c r="F39" s="18">
        <f>IF(ISNUMBER(Inputs!I25)=TRUE,+Inputs!I25,"")</f>
        <v>28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434</v>
      </c>
      <c r="C40" s="16" t="str">
        <f>+Inputs!C26</f>
        <v>Zara Hogston</v>
      </c>
      <c r="D40" s="16" t="str">
        <f>+Inputs!D26</f>
        <v>Camberley &amp; District AC</v>
      </c>
      <c r="E40" s="17" t="str">
        <f>IF(ISTEXT(Inputs!H26)=TRUE,+Inputs!H26&amp;":","")</f>
        <v/>
      </c>
      <c r="F40" s="18">
        <f>IF(ISNUMBER(Inputs!I26)=TRUE,+Inputs!I26,"")</f>
        <v>32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788</v>
      </c>
      <c r="C41" s="16" t="str">
        <f>+Inputs!C27</f>
        <v>Tabitha Martin</v>
      </c>
      <c r="D41" s="16" t="str">
        <f>+Inputs!D27</f>
        <v>Haslemere Border &amp; Waverley AC</v>
      </c>
      <c r="E41" s="17" t="str">
        <f>IF(ISTEXT(Inputs!H27)=TRUE,+Inputs!H27&amp;":","")</f>
        <v/>
      </c>
      <c r="F41" s="18">
        <f>IF(ISNUMBER(Inputs!I27)=TRUE,+Inputs!I27,"")</f>
        <v>38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1008</v>
      </c>
      <c r="C42" s="16" t="str">
        <f>+Inputs!C28</f>
        <v xml:space="preserve">Lois </v>
      </c>
      <c r="D42" s="16" t="str">
        <f>+Inputs!D28</f>
        <v>Haslemere Border &amp; Waverley AC</v>
      </c>
      <c r="E42" s="17" t="str">
        <f>IF(ISTEXT(Inputs!H28)=TRUE,+Inputs!H28&amp;":","")</f>
        <v/>
      </c>
      <c r="F42" s="18">
        <f>IF(ISNUMBER(Inputs!I28)=TRUE,+Inputs!I28,"")</f>
        <v>39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301</v>
      </c>
      <c r="C43" s="16" t="str">
        <f>+Inputs!C29</f>
        <v>JENNA BAILEY</v>
      </c>
      <c r="D43" s="16" t="str">
        <f>+Inputs!D29</f>
        <v>Bracknell AC</v>
      </c>
      <c r="E43" s="17" t="str">
        <f>IF(ISTEXT(Inputs!H29)=TRUE,+Inputs!H29&amp;":","")</f>
        <v/>
      </c>
      <c r="F43" s="18">
        <f>IF(ISNUMBER(Inputs!I29)=TRUE,+Inputs!I29,"")</f>
        <v>40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904</v>
      </c>
      <c r="C44" s="16" t="str">
        <f>+Inputs!C30</f>
        <v>ANEIRA NORRIS</v>
      </c>
      <c r="D44" s="16" t="str">
        <f>+Inputs!D30</f>
        <v>Young Athletes Club</v>
      </c>
      <c r="E44" s="17" t="str">
        <f>IF(ISTEXT(Inputs!H30)=TRUE,+Inputs!H30&amp;":","")</f>
        <v/>
      </c>
      <c r="F44" s="18">
        <f>IF(ISNUMBER(Inputs!I30)=TRUE,+Inputs!I30,"")</f>
        <v>42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874</v>
      </c>
      <c r="C45" s="16" t="str">
        <f>+Inputs!C31</f>
        <v>Indiana Marshall</v>
      </c>
      <c r="D45" s="16" t="str">
        <f>+Inputs!D31</f>
        <v>Woking AC</v>
      </c>
      <c r="E45" s="17" t="str">
        <f>IF(ISTEXT(Inputs!H31)=TRUE,+Inputs!H31&amp;":","")</f>
        <v/>
      </c>
      <c r="F45" s="18">
        <f>IF(ISNUMBER(Inputs!I31)=TRUE,+Inputs!I31,"")</f>
        <v>43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1010</v>
      </c>
      <c r="C46" s="16" t="str">
        <f>+Inputs!C32</f>
        <v xml:space="preserve">Laramae </v>
      </c>
      <c r="D46" s="16" t="str">
        <f>+Inputs!D32</f>
        <v>Haslemere Border &amp; Waverley AC</v>
      </c>
      <c r="E46" s="17" t="str">
        <f>IF(ISTEXT(Inputs!H32)=TRUE,+Inputs!H32&amp;":","")</f>
        <v/>
      </c>
      <c r="F46" s="18">
        <f>IF(ISNUMBER(Inputs!I32)=TRUE,+Inputs!I32,"")</f>
        <v>44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302</v>
      </c>
      <c r="C47" s="16" t="str">
        <f>+Inputs!C33</f>
        <v>MARIE VON BONSDORFF</v>
      </c>
      <c r="D47" s="16" t="str">
        <f>+Inputs!D33</f>
        <v>Bracknell AC</v>
      </c>
      <c r="E47" s="17" t="str">
        <f>IF(ISTEXT(Inputs!H33)=TRUE,+Inputs!H33&amp;":","")</f>
        <v/>
      </c>
      <c r="F47" s="18">
        <f>IF(ISNUMBER(Inputs!I33)=TRUE,+Inputs!I33,"")</f>
        <v>45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489</v>
      </c>
      <c r="C48" s="16" t="str">
        <f>+Inputs!C34</f>
        <v>PHILIPPA SOMERS</v>
      </c>
      <c r="D48" s="16" t="str">
        <f>+Inputs!D34</f>
        <v>Crawley Ridge School</v>
      </c>
      <c r="E48" s="17" t="str">
        <f>IF(ISTEXT(Inputs!H34)=TRUE,+Inputs!H34&amp;":","")</f>
        <v/>
      </c>
      <c r="F48" s="18">
        <f>IF(ISNUMBER(Inputs!I34)=TRUE,+Inputs!I34,"")</f>
        <v>47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1009</v>
      </c>
      <c r="C49" s="16" t="str">
        <f>+Inputs!C35</f>
        <v xml:space="preserve">Hannah </v>
      </c>
      <c r="D49" s="16" t="str">
        <f>+Inputs!D35</f>
        <v>Haslemere Border &amp; Waverley AC</v>
      </c>
      <c r="E49" s="17" t="str">
        <f>IF(ISTEXT(Inputs!H35)=TRUE,+Inputs!H35&amp;":","")</f>
        <v/>
      </c>
      <c r="F49" s="18">
        <f>IF(ISNUMBER(Inputs!I35)=TRUE,+Inputs!I35,"")</f>
        <v>48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>
        <f>IF(ISNUMBER(+Inputs!B36),+Inputs!B36,"")</f>
        <v>267</v>
      </c>
      <c r="C50" s="16" t="str">
        <f>+Inputs!C36</f>
        <v>Fran  Saunders</v>
      </c>
      <c r="D50" s="16" t="str">
        <f>+Inputs!D36</f>
        <v>Basingstoke &amp; Mid Hants AC</v>
      </c>
      <c r="E50" s="17" t="str">
        <f>IF(ISTEXT(Inputs!H36)=TRUE,+Inputs!H36&amp;":","")</f>
        <v/>
      </c>
      <c r="F50" s="18">
        <f>IF(ISNUMBER(Inputs!I36)=TRUE,+Inputs!I36,"")</f>
        <v>50</v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>
        <f>IF(ISNUMBER(+Inputs!B37),+Inputs!B37,"")</f>
        <v>994</v>
      </c>
      <c r="C51" s="16" t="str">
        <f>+Inputs!C37</f>
        <v>NICOLE HYNES</v>
      </c>
      <c r="D51" s="16" t="str">
        <f>+Inputs!D37</f>
        <v>Young Athletes Club</v>
      </c>
      <c r="E51" s="17" t="str">
        <f>IF(ISTEXT(Inputs!H37)=TRUE,+Inputs!H37&amp;":","")</f>
        <v/>
      </c>
      <c r="F51" s="18">
        <f>IF(ISNUMBER(Inputs!I37)=TRUE,+Inputs!I37,"")</f>
        <v>51</v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>
        <f>IF(ISNUMBER(+Inputs!B38),+Inputs!B38,"")</f>
        <v>912</v>
      </c>
      <c r="C52" s="16" t="str">
        <f>+Inputs!C38</f>
        <v>EMILY BOKOR-INGRAM</v>
      </c>
      <c r="D52" s="16" t="str">
        <f>+Inputs!D38</f>
        <v>Young Athletes Club</v>
      </c>
      <c r="E52" s="17" t="str">
        <f>IF(ISTEXT(Inputs!H38)=TRUE,+Inputs!H38&amp;":","")</f>
        <v/>
      </c>
      <c r="F52" s="18">
        <f>IF(ISNUMBER(Inputs!I38)=TRUE,+Inputs!I38,"")</f>
        <v>52</v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>
        <f>IF(ISNUMBER(+Inputs!B39),+Inputs!B39,"")</f>
        <v>490</v>
      </c>
      <c r="C53" s="16" t="str">
        <f>+Inputs!C39</f>
        <v>LUCY  SMITH</v>
      </c>
      <c r="D53" s="16" t="str">
        <f>+Inputs!D39</f>
        <v>Crawley Ridge School</v>
      </c>
      <c r="E53" s="17" t="str">
        <f>IF(ISTEXT(Inputs!H39)=TRUE,+Inputs!H39&amp;":","")</f>
        <v/>
      </c>
      <c r="F53" s="18">
        <f>IF(ISNUMBER(Inputs!I39)=TRUE,+Inputs!I39,"")</f>
        <v>55</v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>
        <f>IF(ISNUMBER(+Inputs!B40),+Inputs!B40,"")</f>
        <v>298</v>
      </c>
      <c r="C54" s="16" t="str">
        <f>+Inputs!C40</f>
        <v>Sophie  Yates</v>
      </c>
      <c r="D54" s="16" t="str">
        <f>+Inputs!D40</f>
        <v>Basingstoke &amp; Mid Hants AC</v>
      </c>
      <c r="E54" s="17" t="str">
        <f>IF(ISTEXT(Inputs!H40)=TRUE,+Inputs!H40&amp;":","")</f>
        <v/>
      </c>
      <c r="F54" s="18">
        <f>IF(ISNUMBER(Inputs!I40)=TRUE,+Inputs!I40,"")</f>
        <v>57</v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>
        <f>IF(ISNUMBER(+Inputs!B41),+Inputs!B41,"")</f>
        <v>604</v>
      </c>
      <c r="C55" s="16" t="str">
        <f>+Inputs!C41</f>
        <v>Poppy Mesney</v>
      </c>
      <c r="D55" s="16" t="str">
        <f>+Inputs!D41</f>
        <v>Grey House School</v>
      </c>
      <c r="E55" s="17" t="str">
        <f>IF(ISTEXT(Inputs!H41)=TRUE,+Inputs!H41&amp;":","")</f>
        <v/>
      </c>
      <c r="F55" s="18">
        <f>IF(ISNUMBER(Inputs!I41)=TRUE,+Inputs!I41,"")</f>
        <v>58</v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>
        <f>IF(ISNUMBER(+Inputs!B42),+Inputs!B42,"")</f>
        <v>171</v>
      </c>
      <c r="C56" s="16" t="str">
        <f>+Inputs!C42</f>
        <v>Molly Edmondson</v>
      </c>
      <c r="D56" s="16" t="str">
        <f>+Inputs!D42</f>
        <v>Basingstoke &amp; Mid Hants AC</v>
      </c>
      <c r="E56" s="17" t="str">
        <f>IF(ISTEXT(Inputs!H42)=TRUE,+Inputs!H42&amp;":","")</f>
        <v/>
      </c>
      <c r="F56" s="18">
        <f>IF(ISNUMBER(Inputs!I42)=TRUE,+Inputs!I42,"")</f>
        <v>59</v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>
        <f>IF(ISNUMBER(+Inputs!B43),+Inputs!B43,"")</f>
        <v>787</v>
      </c>
      <c r="C57" s="16" t="str">
        <f>+Inputs!C43</f>
        <v>Sophie Croucher</v>
      </c>
      <c r="D57" s="16" t="str">
        <f>+Inputs!D43</f>
        <v>Haslemere Border &amp; Waverley AC</v>
      </c>
      <c r="E57" s="17" t="str">
        <f>IF(ISTEXT(Inputs!H43)=TRUE,+Inputs!H43&amp;":","")</f>
        <v>7:</v>
      </c>
      <c r="F57" s="18">
        <f>IF(ISNUMBER(Inputs!I43)=TRUE,+Inputs!I43,"")</f>
        <v>1</v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>
        <f>IF(ISNUMBER(+Inputs!B44),+Inputs!B44,"")</f>
        <v>486</v>
      </c>
      <c r="C58" s="16" t="str">
        <f>+Inputs!C44</f>
        <v>JESSICA  WEST</v>
      </c>
      <c r="D58" s="16" t="str">
        <f>+Inputs!D44</f>
        <v>Crawley Ridge School</v>
      </c>
      <c r="E58" s="17" t="str">
        <f>IF(ISTEXT(Inputs!H44)=TRUE,+Inputs!H44&amp;":","")</f>
        <v/>
      </c>
      <c r="F58" s="18">
        <f>IF(ISNUMBER(Inputs!I44)=TRUE,+Inputs!I44,"")</f>
        <v>4</v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>
        <f>IF(ISNUMBER(+Inputs!B45),+Inputs!B45,"")</f>
        <v>907</v>
      </c>
      <c r="C59" s="16" t="str">
        <f>+Inputs!C45</f>
        <v>MILLIE HARRIES</v>
      </c>
      <c r="D59" s="16" t="str">
        <f>+Inputs!D45</f>
        <v>Young Athletes Club</v>
      </c>
      <c r="E59" s="17" t="str">
        <f>IF(ISTEXT(Inputs!H45)=TRUE,+Inputs!H45&amp;":","")</f>
        <v/>
      </c>
      <c r="F59" s="18">
        <f>IF(ISNUMBER(Inputs!I45)=TRUE,+Inputs!I45,"")</f>
        <v>6</v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>
        <f>IF(ISNUMBER(+Inputs!B46),+Inputs!B46,"")</f>
        <v>897</v>
      </c>
      <c r="C60" s="16" t="str">
        <f>+Inputs!C46</f>
        <v>LOTTIE HARDMAN</v>
      </c>
      <c r="D60" s="16" t="str">
        <f>+Inputs!D46</f>
        <v>Young Athletes Club</v>
      </c>
      <c r="E60" s="17" t="str">
        <f>IF(ISTEXT(Inputs!H46)=TRUE,+Inputs!H46&amp;":","")</f>
        <v/>
      </c>
      <c r="F60" s="18">
        <f>IF(ISNUMBER(Inputs!I46)=TRUE,+Inputs!I46,"")</f>
        <v>9</v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>
        <f>IF(ISNUMBER(+Inputs!B47),+Inputs!B47,"")</f>
        <v>902</v>
      </c>
      <c r="C61" s="16" t="str">
        <f>+Inputs!C47</f>
        <v>EMMA HAWES</v>
      </c>
      <c r="D61" s="16" t="str">
        <f>+Inputs!D47</f>
        <v>Young Athletes Club</v>
      </c>
      <c r="E61" s="17" t="str">
        <f>IF(ISTEXT(Inputs!H47)=TRUE,+Inputs!H47&amp;":","")</f>
        <v/>
      </c>
      <c r="F61" s="18">
        <f>IF(ISNUMBER(Inputs!I47)=TRUE,+Inputs!I47,"")</f>
        <v>9</v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>
        <f>IF(ISNUMBER(+Inputs!B48),+Inputs!B48,"")</f>
        <v>775</v>
      </c>
      <c r="C62" s="16" t="str">
        <f>+Inputs!C48</f>
        <v>Isabel Jennings</v>
      </c>
      <c r="D62" s="16" t="str">
        <f>+Inputs!D48</f>
        <v>Haslemere Border &amp; Waverley AC</v>
      </c>
      <c r="E62" s="17" t="str">
        <f>IF(ISTEXT(Inputs!H48)=TRUE,+Inputs!H48&amp;":","")</f>
        <v/>
      </c>
      <c r="F62" s="18">
        <f>IF(ISNUMBER(Inputs!I48)=TRUE,+Inputs!I48,"")</f>
        <v>12</v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>
        <f>IF(ISNUMBER(+Inputs!B49),+Inputs!B49,"")</f>
        <v>269</v>
      </c>
      <c r="C63" s="16" t="str">
        <f>+Inputs!C49</f>
        <v>Daisy Edmondson</v>
      </c>
      <c r="D63" s="16" t="str">
        <f>+Inputs!D49</f>
        <v>Basingstoke &amp; Mid Hants AC</v>
      </c>
      <c r="E63" s="17" t="str">
        <f>IF(ISTEXT(Inputs!H49)=TRUE,+Inputs!H49&amp;":","")</f>
        <v/>
      </c>
      <c r="F63" s="18">
        <f>IF(ISNUMBER(Inputs!I49)=TRUE,+Inputs!I49,"")</f>
        <v>13</v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>
        <f>IF(ISNUMBER(+Inputs!B50),+Inputs!B50,"")</f>
        <v>900</v>
      </c>
      <c r="C64" s="16" t="str">
        <f>+Inputs!C50</f>
        <v>LAYLA GURNEY</v>
      </c>
      <c r="D64" s="16" t="str">
        <f>+Inputs!D50</f>
        <v>Young Athletes Club</v>
      </c>
      <c r="E64" s="17" t="str">
        <f>IF(ISTEXT(Inputs!H50)=TRUE,+Inputs!H50&amp;":","")</f>
        <v/>
      </c>
      <c r="F64" s="18">
        <f>IF(ISNUMBER(Inputs!I50)=TRUE,+Inputs!I50,"")</f>
        <v>14</v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>
        <f>IF(ISNUMBER(+Inputs!B51),+Inputs!B51,"")</f>
        <v>482</v>
      </c>
      <c r="C65" s="16" t="str">
        <f>+Inputs!C51</f>
        <v>MAISIE HANNEY</v>
      </c>
      <c r="D65" s="16" t="str">
        <f>+Inputs!D51</f>
        <v>Crawley Ridge School</v>
      </c>
      <c r="E65" s="17" t="str">
        <f>IF(ISTEXT(Inputs!H51)=TRUE,+Inputs!H51&amp;":","")</f>
        <v/>
      </c>
      <c r="F65" s="18">
        <f>IF(ISNUMBER(Inputs!I51)=TRUE,+Inputs!I51,"")</f>
        <v>22</v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>
        <f>IF(ISNUMBER(+Inputs!B52),+Inputs!B52,"")</f>
        <v>487</v>
      </c>
      <c r="C66" s="16" t="str">
        <f>+Inputs!C52</f>
        <v>SOPHIE DUCKWORTH</v>
      </c>
      <c r="D66" s="16" t="str">
        <f>+Inputs!D52</f>
        <v>Crawley Ridge School</v>
      </c>
      <c r="E66" s="17" t="str">
        <f>IF(ISTEXT(Inputs!H52)=TRUE,+Inputs!H52&amp;":","")</f>
        <v/>
      </c>
      <c r="F66" s="18">
        <f>IF(ISNUMBER(Inputs!I52)=TRUE,+Inputs!I52,"")</f>
        <v>24</v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>
        <f>IF(ISNUMBER(+Inputs!B53),+Inputs!B53,"")</f>
        <v>155</v>
      </c>
      <c r="C67" s="16" t="str">
        <f>+Inputs!C53</f>
        <v>Chloe Cowx</v>
      </c>
      <c r="D67" s="16" t="str">
        <f>+Inputs!D53</f>
        <v>Andover AC</v>
      </c>
      <c r="E67" s="17" t="str">
        <f>IF(ISTEXT(Inputs!H53)=TRUE,+Inputs!H53&amp;":","")</f>
        <v/>
      </c>
      <c r="F67" s="18">
        <f>IF(ISNUMBER(Inputs!I53)=TRUE,+Inputs!I53,"")</f>
        <v>31</v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>
        <f>IF(ISNUMBER(+Inputs!B54),+Inputs!B54,"")</f>
        <v>609</v>
      </c>
      <c r="C68" s="16" t="str">
        <f>+Inputs!C54</f>
        <v>Amber Scofield</v>
      </c>
      <c r="D68" s="16" t="str">
        <f>+Inputs!D54</f>
        <v>Grey House School</v>
      </c>
      <c r="E68" s="17" t="str">
        <f>IF(ISTEXT(Inputs!H54)=TRUE,+Inputs!H54&amp;":","")</f>
        <v/>
      </c>
      <c r="F68" s="18">
        <f>IF(ISNUMBER(Inputs!I54)=TRUE,+Inputs!I54,"")</f>
        <v>33</v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>
        <f>IF(ISNUMBER(+Inputs!B55),+Inputs!B55,"")</f>
        <v>905</v>
      </c>
      <c r="C69" s="16" t="str">
        <f>+Inputs!C55</f>
        <v>JASMINE KANDLEKAR</v>
      </c>
      <c r="D69" s="16" t="str">
        <f>+Inputs!D55</f>
        <v>Young Athletes Club</v>
      </c>
      <c r="E69" s="17" t="str">
        <f>IF(ISTEXT(Inputs!H55)=TRUE,+Inputs!H55&amp;":","")</f>
        <v/>
      </c>
      <c r="F69" s="18">
        <f>IF(ISNUMBER(Inputs!I55)=TRUE,+Inputs!I55,"")</f>
        <v>35</v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>
        <f>IF(ISNUMBER(+Inputs!B56),+Inputs!B56,"")</f>
        <v>995</v>
      </c>
      <c r="C70" s="16" t="str">
        <f>+Inputs!C56</f>
        <v>GRACE PILL</v>
      </c>
      <c r="D70" s="16" t="str">
        <f>+Inputs!D56</f>
        <v>Young Athletes Club</v>
      </c>
      <c r="E70" s="17" t="str">
        <f>IF(ISTEXT(Inputs!H56)=TRUE,+Inputs!H56&amp;":","")</f>
        <v/>
      </c>
      <c r="F70" s="18">
        <f>IF(ISNUMBER(Inputs!I56)=TRUE,+Inputs!I56,"")</f>
        <v>38</v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>
        <f>IF(ISNUMBER(+Inputs!B57),+Inputs!B57,"")</f>
        <v>867</v>
      </c>
      <c r="C71" s="16" t="str">
        <f>+Inputs!C57</f>
        <v>Luci Griffiths-Jones</v>
      </c>
      <c r="D71" s="16" t="str">
        <f>+Inputs!D57</f>
        <v>Woking AC</v>
      </c>
      <c r="E71" s="17" t="str">
        <f>IF(ISTEXT(Inputs!H57)=TRUE,+Inputs!H57&amp;":","")</f>
        <v/>
      </c>
      <c r="F71" s="18">
        <f>IF(ISNUMBER(Inputs!I57)=TRUE,+Inputs!I57,"")</f>
        <v>40</v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>
        <f>IF(ISNUMBER(+Inputs!B58),+Inputs!B58,"")</f>
        <v>1015</v>
      </c>
      <c r="C72" s="16" t="str">
        <f>+Inputs!C58</f>
        <v xml:space="preserve">Charlotte </v>
      </c>
      <c r="D72" s="16" t="str">
        <f>+Inputs!D58</f>
        <v>Haslemere Border &amp; Waverley AC</v>
      </c>
      <c r="E72" s="17" t="str">
        <f>IF(ISTEXT(Inputs!H58)=TRUE,+Inputs!H58&amp;":","")</f>
        <v/>
      </c>
      <c r="F72" s="18">
        <f>IF(ISNUMBER(Inputs!I58)=TRUE,+Inputs!I58,"")</f>
        <v>43</v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>
        <f>IF(ISNUMBER(+Inputs!B59),+Inputs!B59,"")</f>
        <v>1006</v>
      </c>
      <c r="C73" s="16" t="str">
        <f>+Inputs!C59</f>
        <v xml:space="preserve">Maddie </v>
      </c>
      <c r="D73" s="16" t="str">
        <f>+Inputs!D59</f>
        <v>Haslemere Border &amp; Waverley AC</v>
      </c>
      <c r="E73" s="17" t="str">
        <f>IF(ISTEXT(Inputs!H59)=TRUE,+Inputs!H59&amp;":","")</f>
        <v/>
      </c>
      <c r="F73" s="18">
        <f>IF(ISNUMBER(Inputs!I59)=TRUE,+Inputs!I59,"")</f>
        <v>47</v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2016-02-08T19:47:56Z</dcterms:modified>
</cp:coreProperties>
</file>